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2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vgeniyskobelev/Documents/Выборы 2016/"/>
    </mc:Choice>
  </mc:AlternateContent>
  <bookViews>
    <workbookView xWindow="0" yWindow="460" windowWidth="28800" windowHeight="17460" tabRatio="900"/>
  </bookViews>
  <sheets>
    <sheet name="Форма № 1" sheetId="1" r:id="rId1"/>
    <sheet name="Форма № 6" sheetId="4" r:id="rId2"/>
  </sheets>
  <definedNames>
    <definedName name="_xlnm._FilterDatabase" localSheetId="0" hidden="1">'Форма № 1'!$A$35:$AD$35</definedName>
    <definedName name="_ftn1" localSheetId="0">'Форма № 1'!#REF!</definedName>
    <definedName name="_ftn2" localSheetId="0">'Форма № 1'!#REF!</definedName>
    <definedName name="_ftn3" localSheetId="0">'Форма № 1'!#REF!</definedName>
    <definedName name="_ftnref1" localSheetId="0">'Форма № 1'!#REF!</definedName>
    <definedName name="_ftnref2" localSheetId="0">'Форма № 1'!#REF!</definedName>
    <definedName name="_ftnref3" localSheetId="0">'Форма № 1'!#REF!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5" i="1" l="1"/>
  <c r="Z43" i="1"/>
  <c r="L47" i="4"/>
  <c r="L46" i="4"/>
  <c r="L45" i="4"/>
  <c r="L44" i="4"/>
  <c r="L43" i="4"/>
  <c r="L42" i="4"/>
  <c r="L41" i="4"/>
  <c r="L40" i="4"/>
  <c r="L39" i="4"/>
  <c r="Z42" i="1"/>
  <c r="L38" i="4"/>
  <c r="L35" i="4"/>
  <c r="L34" i="4"/>
  <c r="L33" i="4"/>
  <c r="L32" i="4"/>
  <c r="L29" i="4"/>
  <c r="L26" i="4"/>
  <c r="L25" i="4"/>
  <c r="L24" i="4"/>
  <c r="L21" i="4"/>
  <c r="L20" i="4"/>
  <c r="L19" i="4"/>
  <c r="L18" i="4"/>
  <c r="L30" i="4"/>
  <c r="L16" i="4"/>
  <c r="L22" i="4"/>
  <c r="L14" i="4"/>
  <c r="L27" i="4"/>
  <c r="L36" i="4"/>
  <c r="L48" i="4"/>
  <c r="L45" i="1"/>
  <c r="Z44" i="1"/>
  <c r="Q35" i="1"/>
  <c r="Q27" i="1"/>
  <c r="Q19" i="1"/>
  <c r="Y19" i="1"/>
  <c r="W45" i="1"/>
  <c r="Z45" i="1"/>
</calcChain>
</file>

<file path=xl/sharedStrings.xml><?xml version="1.0" encoding="utf-8"?>
<sst xmlns="http://schemas.openxmlformats.org/spreadsheetml/2006/main" count="150" uniqueCount="122">
  <si>
    <t xml:space="preserve">Правильность сведений, указанных в настоящем финансовом отчете, подтверждаю, других денежных средств, минуя избирательный фонд, на организацию и проведение избирательной кампании не привлекалось. </t>
  </si>
  <si>
    <t>Основание возврата (перечисления) средств</t>
  </si>
  <si>
    <t>IV. Израсходовано средств из избирательного фонда</t>
  </si>
  <si>
    <t>Средства гражданина</t>
  </si>
  <si>
    <t>Средства юридического лица</t>
  </si>
  <si>
    <t>Из них на оплату труда лиц, привлекаемых для сбора подписей избирателей</t>
  </si>
  <si>
    <t>Дата расходной операции</t>
  </si>
  <si>
    <t>Виды расходов</t>
  </si>
  <si>
    <t>На проведение публичных массовых мероприятий</t>
  </si>
  <si>
    <t>На оплату работ (услуг) информационного и консультационного характера</t>
  </si>
  <si>
    <t>Примечание</t>
  </si>
  <si>
    <t>1.1</t>
  </si>
  <si>
    <t>1.1.1</t>
  </si>
  <si>
    <t>1.1.2</t>
  </si>
  <si>
    <t>1.1.3</t>
  </si>
  <si>
    <t>1.2</t>
  </si>
  <si>
    <t>1.2.1</t>
  </si>
  <si>
    <t>1.2.2</t>
  </si>
  <si>
    <t>1.2.3</t>
  </si>
  <si>
    <t xml:space="preserve">в том числе </t>
  </si>
  <si>
    <t>2.1</t>
  </si>
  <si>
    <t>2.2</t>
  </si>
  <si>
    <t>2.3</t>
  </si>
  <si>
    <t>Дата зачисления средств на счет</t>
  </si>
  <si>
    <t>Шифр строки финансового отчета</t>
  </si>
  <si>
    <t>Дата возврата средств на счет</t>
  </si>
  <si>
    <t>Основание возврата средств на счет</t>
  </si>
  <si>
    <t>Строка финансового отчета</t>
  </si>
  <si>
    <t>Шифр строки</t>
  </si>
  <si>
    <t>в том числе</t>
  </si>
  <si>
    <t>из них</t>
  </si>
  <si>
    <t>2.2.1</t>
  </si>
  <si>
    <t>2.2.2</t>
  </si>
  <si>
    <t>На предвыборную агитацию через редакции периодических печатных изданий</t>
  </si>
  <si>
    <t>На выпуск и распространение печатных и иных агитационных материалов</t>
  </si>
  <si>
    <t>На предвыборную агитацию через организации телерадиовещания</t>
  </si>
  <si>
    <t>I. Поступило средств в избирательный фонд</t>
  </si>
  <si>
    <t>Сумма, руб.</t>
  </si>
  <si>
    <t>2</t>
  </si>
  <si>
    <t>3</t>
  </si>
  <si>
    <t>4</t>
  </si>
  <si>
    <t>5</t>
  </si>
  <si>
    <t>Дата возврата (перечисления) средств со счета</t>
  </si>
  <si>
    <t>Добровольные пожертвования гражданина</t>
  </si>
  <si>
    <t>Добровольные пожертвования юридического лица</t>
  </si>
  <si>
    <t>Юридическим лицам, которым запрещено осуществлять пожертвования, либо не указавшим обязательные сведения в платежном документе</t>
  </si>
  <si>
    <t>На организацию сбора подписей избирателей</t>
  </si>
  <si>
    <t>Распределено неизрасходованного остатка средств фонда пропорционально перечисленным в избирательный фонд денежным средствам</t>
  </si>
  <si>
    <t>УЧЕТ</t>
  </si>
  <si>
    <t>(наименование избирательной кампании)</t>
  </si>
  <si>
    <t>Выборы депутатов Законодательного Собрания Санкт-Петербурга шестого созыва</t>
  </si>
  <si>
    <t>(наименование избирательного объединения/ фамилия, имя, отчество кандидата)</t>
  </si>
  <si>
    <t>(наименование одномандатного избирательного округа/ наименование субъекта Российской Федерации)</t>
  </si>
  <si>
    <t>(номер специального избирательного счета, наименование и адрес кредитной организации)</t>
  </si>
  <si>
    <t>Источник поступления средств</t>
  </si>
  <si>
    <t>Документ, подтверждающий поступление средств</t>
  </si>
  <si>
    <t>Средства, поступившие с нарушением установленного порядка и подлежащие возврату, руб.</t>
  </si>
  <si>
    <t>Итого</t>
  </si>
  <si>
    <t>II. Возвращено денежных средств в избирательный фонд (в т.ч. ошибочно перечисленных, неиспользованных)</t>
  </si>
  <si>
    <t>Кому перечислены средства</t>
  </si>
  <si>
    <t>Возвращено средств на счет, руб.</t>
  </si>
  <si>
    <t>Документ, подтверждающий возврат средств</t>
  </si>
  <si>
    <t>III. Возвращено, перечислено в доход бюджета Санкт-Петербурга средств из избирательного фонда</t>
  </si>
  <si>
    <t>Возвращено, перечислено в доход федерального бюджета средств, руб.</t>
  </si>
  <si>
    <t>Документ, подтверждающий возврат (перечисление) средств</t>
  </si>
  <si>
    <t>Документ, подтверждающий расход</t>
  </si>
  <si>
    <t>Основание для перечисления денежных средств</t>
  </si>
  <si>
    <t>Сумма ошибочно перечисленных, неиспользованных средств, возвращенных в фонд, руб.</t>
  </si>
  <si>
    <t>Сумма фактически израсходован-ных средств, руб.</t>
  </si>
  <si>
    <t>(подпись, дата, инициалы, фамилия)</t>
  </si>
  <si>
    <t>о поступлении и расходовании средств избирательного фонда избирательного объединения/ кандидата</t>
  </si>
  <si>
    <t>Собственные средства избирательного объединения/ кандидата</t>
  </si>
  <si>
    <t>Поступило средств в установленном порядке для формирования избирательного фонда</t>
  </si>
  <si>
    <t>Средства, выделенные кандидату выдвинувшим его избирательным объединением</t>
  </si>
  <si>
    <t>1.1.4</t>
  </si>
  <si>
    <t>Перечислено в доход бюджета Санкт-Петербурга</t>
  </si>
  <si>
    <t>Возвращено денежных средств, поступивших с нарушением установленного порядка</t>
  </si>
  <si>
    <t>Гражданам,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</si>
  <si>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</si>
  <si>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поступивших с превышением предельного размера</t>
  </si>
  <si>
    <t>Возвращено денежных средств, поступивших в установленном порядке</t>
  </si>
  <si>
    <t>Израсходовано средств, всего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</si>
  <si>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</si>
  <si>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</si>
  <si>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</si>
  <si>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</si>
  <si>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</si>
  <si>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</si>
  <si>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</si>
  <si>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</si>
  <si>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</si>
  <si>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</si>
  <si>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избирательной кампании</t>
  </si>
  <si>
    <t>МП</t>
  </si>
  <si>
    <t>Поступило средств в избирательный фонд, всего</t>
  </si>
  <si>
    <r>
      <rPr>
        <b/>
        <sz val="10"/>
        <rFont val="Times New Roman"/>
        <family val="1"/>
      </rPr>
      <t>Возвращено денежных средств из избирательного фонда, всего</t>
    </r>
  </si>
  <si>
    <t>Предоплата за изготовление подписных листов</t>
  </si>
  <si>
    <t>07.07.2016</t>
  </si>
  <si>
    <t>29.06.2016</t>
  </si>
  <si>
    <t>ИНН 7839021614,
ООО "ПОЛИТЕХНИКА-ПРИНТ",
р/с 40702810622120001588
Филиал ПАО "БАНК УРАЛСИБ" в 
г. Санкт-Петербург, г. Санкт-Петербург</t>
  </si>
  <si>
    <t>Поступило в избирательный фонд денежных средств, подпадающих под действие ст. 60 закона Санкт-Петербурга от 17.02.2016 г. № 81-6 и п. 6 ст. 58 Федерального закона от 12.06.2002 г. № 67-ФЗ</t>
  </si>
  <si>
    <r>
      <rPr>
        <b/>
        <sz val="10"/>
        <rFont val="Times New Roman"/>
        <family val="1"/>
      </rPr>
      <t>Остаток средств фонда на дату сдачи отчета (заверяется банковской справкой)</t>
    </r>
    <r>
      <rPr>
        <sz val="10"/>
        <rFont val="Times New Roman"/>
        <family val="1"/>
      </rPr>
      <t xml:space="preserve">         </t>
    </r>
    <r>
      <rPr>
        <b/>
        <sz val="8"/>
        <rFont val="Times New Roman"/>
        <family val="1"/>
        <charset val="204"/>
      </rPr>
      <t>(стр.290=стр.10-стр.110-стр.180-стр.280)</t>
    </r>
  </si>
  <si>
    <t>Скобелев Евгений Алексеевич</t>
  </si>
  <si>
    <t>одномандатный избирательный округ № 17 / Санкт-Петербург</t>
  </si>
  <si>
    <t>Кандидат Скобелев Евгений Алексеевич 25.08.1975 г.р., Санкт-Петербург, ул. Летчика Пилютова д.13 кв.56, паспорт: 40 05 542275, гражданство: Россия</t>
  </si>
  <si>
    <t>Приходный кассовый ордер 
№ 335900 от 29.06.2016г.</t>
  </si>
  <si>
    <t>Приходный кассовый ордер 
№ 496183 от 07.07.2016</t>
  </si>
  <si>
    <t>Платежное поручение № 97609 от 29.06.2016</t>
  </si>
  <si>
    <t>Договор б/н от 29.06.2016,
счет № 643 от 29.06.2016</t>
  </si>
  <si>
    <t xml:space="preserve">ООО «Мария плюс»
ИНН 7810897279
р/с 40702810190330000567  
в ОАО «Банк «Санкт-Петербург» г. Санкт-Петербург  </t>
  </si>
  <si>
    <t>Оплата буклетов и листовок.</t>
  </si>
  <si>
    <t>Счет-заказ №07-07 от 07.07.2016г.</t>
  </si>
  <si>
    <t>Собственные средства кандидата Скобелева Евгения Алексеевича 25.08.1975 г.р., Санкт-Петербург, ул. Летчика Пилютова д.13 кв.56, паспорт: 40 05 542275, гражданство: Россия</t>
  </si>
  <si>
    <t>Заявление на возврат собственных средств.</t>
  </si>
  <si>
    <t>Платежное поручение № 705819 от 31.08.2016</t>
  </si>
  <si>
    <t>Платежное поручение № 4333921 от 07.07.2016</t>
  </si>
  <si>
    <t>Е.А. Скобелев</t>
  </si>
  <si>
    <t>Кандидат</t>
  </si>
  <si>
    <t>поступления и расходования денежных средств избирательного фонда кандидата</t>
  </si>
  <si>
    <t>Счет №40810810155009000015, Структурное подразделение №9055/01762, Филиал ПАО «Сбербанк России», СЕВЕРО-ЗАПАДНЫЙ БАНК ПАО СБЕРБАНК, г. Санкт-Петербург, БИК 044030653, к/сч. № 30101810500000000653.</t>
  </si>
  <si>
    <t>Счет №40810810155009000015, Структурное подразделение №9055/01762, Филиал ПАО «Сбербанк России», СЕВЕРО-ЗАПАДНЫЙ БАНК ПАО СБЕРБАНК, г. Санкт-Петербург, БИК 044030653.</t>
  </si>
  <si>
    <t>ИТОГОВЫЙ ФИНАНСОВЫЙ 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</si>
</sst>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Arial Cyr"/>
    </font>
    <font>
      <sz val="12"/>
      <name val="Times New Roman"/>
      <family val="1"/>
    </font>
    <font>
      <sz val="12"/>
      <name val="Arial Cyr"/>
    </font>
    <font>
      <sz val="10"/>
      <name val="Arial Cyr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</font>
    <font>
      <sz val="8"/>
      <name val="Arial Cyr"/>
    </font>
    <font>
      <u/>
      <sz val="10"/>
      <color theme="11"/>
      <name val="Arial Cy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/>
    </xf>
    <xf numFmtId="0" fontId="5" fillId="0" borderId="0" xfId="0" applyFont="1"/>
    <xf numFmtId="0" fontId="4" fillId="0" borderId="0" xfId="0" applyFont="1" applyAlignment="1">
      <alignment vertical="top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8" fillId="0" borderId="0" xfId="0" applyFont="1"/>
    <xf numFmtId="14" fontId="8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4" fontId="8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top" wrapText="1"/>
    </xf>
    <xf numFmtId="0" fontId="6" fillId="0" borderId="0" xfId="0" applyFont="1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5" fillId="0" borderId="0" xfId="0" applyFont="1" applyProtection="1">
      <protection locked="0"/>
    </xf>
    <xf numFmtId="0" fontId="5" fillId="0" borderId="2" xfId="0" applyFont="1" applyBorder="1" applyProtection="1">
      <protection locked="0"/>
    </xf>
    <xf numFmtId="0" fontId="11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Border="1" applyProtection="1">
      <protection locked="0"/>
    </xf>
    <xf numFmtId="0" fontId="12" fillId="0" borderId="0" xfId="0" applyFont="1" applyBorder="1" applyAlignment="1"/>
    <xf numFmtId="0" fontId="20" fillId="0" borderId="0" xfId="0" applyFont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Border="1"/>
    <xf numFmtId="0" fontId="14" fillId="0" borderId="0" xfId="1" applyFont="1" applyAlignment="1" applyProtection="1"/>
    <xf numFmtId="0" fontId="14" fillId="0" borderId="0" xfId="0" applyFont="1"/>
    <xf numFmtId="0" fontId="14" fillId="0" borderId="0" xfId="0" applyFont="1" applyAlignment="1">
      <alignment horizontal="left"/>
    </xf>
    <xf numFmtId="0" fontId="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49" fontId="2" fillId="0" borderId="3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6" fillId="0" borderId="3" xfId="1" applyFont="1" applyFill="1" applyBorder="1" applyAlignment="1" applyProtection="1">
      <alignment horizontal="center" vertical="center" wrapText="1"/>
    </xf>
    <xf numFmtId="0" fontId="16" fillId="0" borderId="3" xfId="1" applyFont="1" applyBorder="1" applyAlignment="1" applyProtection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left" vertical="center" wrapText="1"/>
    </xf>
    <xf numFmtId="14" fontId="1" fillId="0" borderId="6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1" fillId="0" borderId="2" xfId="0" applyFont="1" applyBorder="1" applyAlignment="1">
      <alignment horizontal="right"/>
    </xf>
    <xf numFmtId="0" fontId="18" fillId="0" borderId="2" xfId="0" applyFont="1" applyBorder="1" applyAlignment="1">
      <alignment horizontal="right"/>
    </xf>
    <xf numFmtId="0" fontId="21" fillId="0" borderId="1" xfId="0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4" fontId="1" fillId="0" borderId="3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left" wrapText="1"/>
    </xf>
    <xf numFmtId="49" fontId="9" fillId="0" borderId="0" xfId="0" applyNumberFormat="1" applyFont="1" applyAlignment="1" applyProtection="1">
      <alignment horizontal="center" vertical="top" wrapText="1"/>
      <protection locked="0"/>
    </xf>
    <xf numFmtId="49" fontId="17" fillId="0" borderId="0" xfId="0" applyNumberFormat="1" applyFont="1" applyAlignment="1" applyProtection="1">
      <alignment horizontal="left" wrapText="1"/>
      <protection locked="0"/>
    </xf>
    <xf numFmtId="0" fontId="8" fillId="0" borderId="2" xfId="0" applyFont="1" applyBorder="1" applyAlignment="1" applyProtection="1">
      <alignment horizontal="right"/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21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right" vertical="center"/>
    </xf>
    <xf numFmtId="4" fontId="1" fillId="0" borderId="3" xfId="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4" fontId="1" fillId="0" borderId="6" xfId="0" applyNumberFormat="1" applyFont="1" applyFill="1" applyBorder="1" applyAlignment="1">
      <alignment horizontal="right" vertical="center"/>
    </xf>
    <xf numFmtId="4" fontId="1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 wrapText="1"/>
      <protection locked="0"/>
    </xf>
    <xf numFmtId="0" fontId="19" fillId="0" borderId="2" xfId="0" applyFont="1" applyBorder="1" applyAlignment="1" applyProtection="1">
      <alignment horizontal="center" wrapText="1"/>
      <protection locked="0"/>
    </xf>
    <xf numFmtId="0" fontId="23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0" fillId="0" borderId="0" xfId="0" applyAlignment="1">
      <alignment horizontal="fill" wrapText="1"/>
    </xf>
    <xf numFmtId="49" fontId="9" fillId="0" borderId="2" xfId="0" applyNumberFormat="1" applyFont="1" applyBorder="1" applyAlignment="1" applyProtection="1">
      <alignment wrapText="1"/>
      <protection locked="0"/>
    </xf>
    <xf numFmtId="49" fontId="19" fillId="0" borderId="2" xfId="0" applyNumberFormat="1" applyFont="1" applyBorder="1" applyAlignment="1" applyProtection="1">
      <alignment wrapText="1"/>
      <protection locked="0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</cellXfs>
  <cellStyles count="51">
    <cellStyle name="Гиперссылка" xfId="1" builtinId="8"/>
    <cellStyle name="Обычный" xfId="0" builtinId="0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  <cellStyle name="Открывавшаяся гиперссылка" xfId="17" builtinId="9" hidden="1"/>
    <cellStyle name="Открывавшаяся гиперссылка" xfId="18" builtinId="9" hidden="1"/>
    <cellStyle name="Открывавшаяся гиперссылка" xfId="19" builtinId="9" hidden="1"/>
    <cellStyle name="Открывавшаяся гиперссылка" xfId="20" builtinId="9" hidden="1"/>
    <cellStyle name="Открывавшаяся гиперссылка" xfId="21" builtinId="9" hidden="1"/>
    <cellStyle name="Открывавшаяся гиперссылка" xfId="22" builtinId="9" hidden="1"/>
    <cellStyle name="Открывавшаяся гиперссылка" xfId="23" builtinId="9" hidden="1"/>
    <cellStyle name="Открывавшаяся гиперссылка" xfId="24" builtinId="9" hidden="1"/>
    <cellStyle name="Открывавшаяся гиперссылка" xfId="25" builtinId="9" hidden="1"/>
    <cellStyle name="Открывавшаяся гиперссылка" xfId="26" builtinId="9" hidden="1"/>
    <cellStyle name="Открывавшаяся гиперссылка" xfId="27" builtinId="9" hidden="1"/>
    <cellStyle name="Открывавшаяся гиперссылка" xfId="28" builtinId="9" hidden="1"/>
    <cellStyle name="Открывавшаяся гиперссылка" xfId="29" builtinId="9" hidden="1"/>
    <cellStyle name="Открывавшаяся гиперссылка" xfId="30" builtinId="9" hidden="1"/>
    <cellStyle name="Открывавшаяся гиперссылка" xfId="31" builtinId="9" hidden="1"/>
    <cellStyle name="Открывавшаяся гиперссылка" xfId="32" builtinId="9" hidden="1"/>
    <cellStyle name="Открывавшаяся гиперссылка" xfId="33" builtinId="9" hidden="1"/>
    <cellStyle name="Открывавшаяся гиперссылка" xfId="34" builtinId="9" hidden="1"/>
    <cellStyle name="Открывавшаяся гиперссылка" xfId="35" builtinId="9" hidden="1"/>
    <cellStyle name="Открывавшаяся гиперссылка" xfId="36" builtinId="9" hidden="1"/>
    <cellStyle name="Открывавшаяся гиперссылка" xfId="37" builtinId="9" hidden="1"/>
    <cellStyle name="Открывавшаяся гиперссылка" xfId="38" builtinId="9" hidden="1"/>
    <cellStyle name="Открывавшаяся гиперссылка" xfId="39" builtinId="9" hidden="1"/>
    <cellStyle name="Открывавшаяся гиперссылка" xfId="40" builtinId="9" hidden="1"/>
    <cellStyle name="Открывавшаяся гиперссылка" xfId="41" builtinId="9" hidden="1"/>
    <cellStyle name="Открывавшаяся гиперссылка" xfId="42" builtinId="9" hidden="1"/>
    <cellStyle name="Открывавшаяся гиперссылка" xfId="43" builtinId="9" hidden="1"/>
    <cellStyle name="Открывавшаяся гиперссылка" xfId="44" builtinId="9" hidden="1"/>
    <cellStyle name="Открывавшаяся гиперссылка" xfId="45" builtinId="9" hidden="1"/>
    <cellStyle name="Открывавшаяся гиперссылка" xfId="46" builtinId="9" hidden="1"/>
    <cellStyle name="Открывавшаяся гиперссылка" xfId="47" builtinId="9" hidden="1"/>
    <cellStyle name="Открывавшаяся гиперссылка" xfId="48" builtinId="9" hidden="1"/>
    <cellStyle name="Открывавшаяся гиперссылка" xfId="49" builtinId="9" hidden="1"/>
    <cellStyle name="Открывавшаяся гиперссылка" xfId="5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49"/>
  <sheetViews>
    <sheetView tabSelected="1" zoomScale="150" zoomScaleNormal="150" zoomScaleSheetLayoutView="80" zoomScalePageLayoutView="150" workbookViewId="0">
      <selection activeCell="A9" sqref="A9:AC9"/>
    </sheetView>
  </sheetViews>
  <sheetFormatPr baseColWidth="10" defaultColWidth="8.6640625" defaultRowHeight="13" x14ac:dyDescent="0.15"/>
  <cols>
    <col min="1" max="1" width="5" customWidth="1"/>
    <col min="2" max="2" width="6.5" customWidth="1"/>
    <col min="3" max="3" width="6.6640625" customWidth="1"/>
    <col min="4" max="4" width="5" customWidth="1"/>
    <col min="5" max="5" width="6.33203125" customWidth="1"/>
    <col min="6" max="6" width="4.5" customWidth="1"/>
    <col min="7" max="7" width="5.83203125" customWidth="1"/>
    <col min="8" max="8" width="5.5" customWidth="1"/>
    <col min="9" max="9" width="4.6640625" customWidth="1"/>
    <col min="10" max="10" width="5.33203125" customWidth="1"/>
    <col min="11" max="11" width="2.1640625" customWidth="1"/>
    <col min="12" max="12" width="4.6640625" customWidth="1"/>
    <col min="13" max="13" width="10.33203125" customWidth="1"/>
    <col min="14" max="14" width="5.83203125" customWidth="1"/>
    <col min="15" max="15" width="4.6640625" customWidth="1"/>
    <col min="16" max="16" width="7.5" customWidth="1"/>
    <col min="17" max="18" width="4.6640625" customWidth="1"/>
    <col min="19" max="19" width="5.5" customWidth="1"/>
    <col min="20" max="21" width="4.6640625" customWidth="1"/>
    <col min="22" max="22" width="5.33203125" customWidth="1"/>
    <col min="23" max="23" width="4" customWidth="1"/>
    <col min="24" max="24" width="4.5" customWidth="1"/>
    <col min="25" max="25" width="5.5" customWidth="1"/>
    <col min="26" max="27" width="4.33203125" customWidth="1"/>
    <col min="28" max="28" width="0.1640625" customWidth="1"/>
    <col min="29" max="29" width="4.1640625" customWidth="1"/>
  </cols>
  <sheetData>
    <row r="1" spans="1:29" ht="16" x14ac:dyDescent="0.15">
      <c r="A1" s="60" t="s">
        <v>48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</row>
    <row r="2" spans="1:29" x14ac:dyDescent="0.15">
      <c r="A2" s="131" t="s">
        <v>118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</row>
    <row r="3" spans="1:29" ht="24" customHeight="1" x14ac:dyDescent="0.15">
      <c r="A3" s="62" t="s">
        <v>50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</row>
    <row r="4" spans="1:29" x14ac:dyDescent="0.15">
      <c r="A4" s="87" t="s">
        <v>49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</row>
    <row r="5" spans="1:29" s="37" customFormat="1" ht="17.25" customHeight="1" x14ac:dyDescent="0.15">
      <c r="A5" s="61" t="s">
        <v>102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</row>
    <row r="6" spans="1:29" ht="15.75" customHeight="1" x14ac:dyDescent="0.15">
      <c r="A6" s="87" t="s">
        <v>51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</row>
    <row r="7" spans="1:29" s="38" customFormat="1" ht="15.75" customHeight="1" x14ac:dyDescent="0.15">
      <c r="A7" s="61" t="s">
        <v>103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</row>
    <row r="8" spans="1:29" ht="11.25" customHeight="1" x14ac:dyDescent="0.15">
      <c r="A8" s="89" t="s">
        <v>52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</row>
    <row r="9" spans="1:29" s="127" customFormat="1" ht="28" customHeight="1" x14ac:dyDescent="0.15">
      <c r="A9" s="128" t="s">
        <v>119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</row>
    <row r="10" spans="1:29" x14ac:dyDescent="0.15">
      <c r="A10" s="87" t="s">
        <v>53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</row>
    <row r="11" spans="1:29" ht="10.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7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1"/>
      <c r="AC11" s="1"/>
    </row>
    <row r="12" spans="1:29" ht="16.5" customHeight="1" x14ac:dyDescent="0.2">
      <c r="A12" s="41" t="s">
        <v>36</v>
      </c>
      <c r="B12" s="3"/>
      <c r="C12" s="3"/>
      <c r="D12" s="3"/>
      <c r="E12" s="3"/>
      <c r="F12" s="3"/>
      <c r="G12" s="3"/>
      <c r="H12" s="3"/>
      <c r="I12" s="5"/>
      <c r="J12" s="5"/>
      <c r="K12" s="5"/>
      <c r="L12" s="5"/>
      <c r="M12" s="5"/>
      <c r="N12" s="5"/>
      <c r="O12" s="7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8.25" customHeight="1" x14ac:dyDescent="0.15">
      <c r="A13" s="2"/>
    </row>
    <row r="14" spans="1:29" ht="60.75" customHeight="1" x14ac:dyDescent="0.15">
      <c r="A14" s="52" t="s">
        <v>23</v>
      </c>
      <c r="B14" s="52"/>
      <c r="C14" s="126" t="s">
        <v>54</v>
      </c>
      <c r="D14" s="91"/>
      <c r="E14" s="91"/>
      <c r="F14" s="91"/>
      <c r="G14" s="91"/>
      <c r="H14" s="91"/>
      <c r="I14" s="91"/>
      <c r="J14" s="91"/>
      <c r="K14" s="91"/>
      <c r="L14" s="91"/>
      <c r="M14" s="92"/>
      <c r="N14" s="52" t="s">
        <v>24</v>
      </c>
      <c r="O14" s="52"/>
      <c r="P14" s="52"/>
      <c r="Q14" s="52" t="s">
        <v>37</v>
      </c>
      <c r="R14" s="52"/>
      <c r="S14" s="52"/>
      <c r="T14" s="52" t="s">
        <v>55</v>
      </c>
      <c r="U14" s="52"/>
      <c r="V14" s="52"/>
      <c r="W14" s="52"/>
      <c r="X14" s="52"/>
      <c r="Y14" s="52" t="s">
        <v>56</v>
      </c>
      <c r="Z14" s="52"/>
      <c r="AA14" s="52"/>
      <c r="AB14" s="52"/>
      <c r="AC14" s="52"/>
    </row>
    <row r="15" spans="1:29" ht="15.75" customHeight="1" x14ac:dyDescent="0.15">
      <c r="A15" s="52">
        <v>1</v>
      </c>
      <c r="B15" s="52"/>
      <c r="C15" s="90">
        <v>2</v>
      </c>
      <c r="D15" s="91"/>
      <c r="E15" s="91"/>
      <c r="F15" s="91"/>
      <c r="G15" s="91"/>
      <c r="H15" s="91"/>
      <c r="I15" s="91"/>
      <c r="J15" s="91"/>
      <c r="K15" s="91"/>
      <c r="L15" s="91"/>
      <c r="M15" s="92"/>
      <c r="N15" s="52">
        <v>3</v>
      </c>
      <c r="O15" s="52"/>
      <c r="P15" s="52"/>
      <c r="Q15" s="52">
        <v>4</v>
      </c>
      <c r="R15" s="52"/>
      <c r="S15" s="52"/>
      <c r="T15" s="52">
        <v>5</v>
      </c>
      <c r="U15" s="52"/>
      <c r="V15" s="52"/>
      <c r="W15" s="52"/>
      <c r="X15" s="52"/>
      <c r="Y15" s="52">
        <v>6</v>
      </c>
      <c r="Z15" s="52"/>
      <c r="AA15" s="52"/>
      <c r="AB15" s="52"/>
      <c r="AC15" s="52"/>
    </row>
    <row r="16" spans="1:29" ht="32" customHeight="1" x14ac:dyDescent="0.15">
      <c r="A16" s="57" t="s">
        <v>98</v>
      </c>
      <c r="B16" s="57"/>
      <c r="C16" s="68" t="s">
        <v>104</v>
      </c>
      <c r="D16" s="69"/>
      <c r="E16" s="69"/>
      <c r="F16" s="69"/>
      <c r="G16" s="69"/>
      <c r="H16" s="69"/>
      <c r="I16" s="69"/>
      <c r="J16" s="69"/>
      <c r="K16" s="69"/>
      <c r="L16" s="69"/>
      <c r="M16" s="70"/>
      <c r="N16" s="77">
        <v>30</v>
      </c>
      <c r="O16" s="77"/>
      <c r="P16" s="77"/>
      <c r="Q16" s="51">
        <v>3000</v>
      </c>
      <c r="R16" s="51"/>
      <c r="S16" s="51"/>
      <c r="T16" s="50" t="s">
        <v>105</v>
      </c>
      <c r="U16" s="50"/>
      <c r="V16" s="50"/>
      <c r="W16" s="50"/>
      <c r="X16" s="50"/>
      <c r="Y16" s="51"/>
      <c r="Z16" s="51"/>
      <c r="AA16" s="51"/>
      <c r="AB16" s="51"/>
      <c r="AC16" s="51"/>
    </row>
    <row r="17" spans="1:29" ht="32" customHeight="1" x14ac:dyDescent="0.15">
      <c r="A17" s="57" t="s">
        <v>97</v>
      </c>
      <c r="B17" s="57"/>
      <c r="C17" s="68" t="s">
        <v>104</v>
      </c>
      <c r="D17" s="69"/>
      <c r="E17" s="69"/>
      <c r="F17" s="69"/>
      <c r="G17" s="69"/>
      <c r="H17" s="69"/>
      <c r="I17" s="69"/>
      <c r="J17" s="69"/>
      <c r="K17" s="69"/>
      <c r="L17" s="69"/>
      <c r="M17" s="70"/>
      <c r="N17" s="77">
        <v>30</v>
      </c>
      <c r="O17" s="77"/>
      <c r="P17" s="77"/>
      <c r="Q17" s="51">
        <v>16000</v>
      </c>
      <c r="R17" s="51"/>
      <c r="S17" s="51"/>
      <c r="T17" s="50" t="s">
        <v>106</v>
      </c>
      <c r="U17" s="50"/>
      <c r="V17" s="50"/>
      <c r="W17" s="50"/>
      <c r="X17" s="50"/>
      <c r="Y17" s="51"/>
      <c r="Z17" s="51"/>
      <c r="AA17" s="51"/>
      <c r="AB17" s="51"/>
      <c r="AC17" s="51"/>
    </row>
    <row r="18" spans="1:29" ht="51" customHeight="1" x14ac:dyDescent="0.15">
      <c r="A18" s="57"/>
      <c r="B18" s="57"/>
      <c r="C18" s="93"/>
      <c r="D18" s="79"/>
      <c r="E18" s="79"/>
      <c r="F18" s="79"/>
      <c r="G18" s="79"/>
      <c r="H18" s="79"/>
      <c r="I18" s="79"/>
      <c r="J18" s="79"/>
      <c r="K18" s="79"/>
      <c r="L18" s="79"/>
      <c r="M18" s="80"/>
      <c r="N18" s="77"/>
      <c r="O18" s="77"/>
      <c r="P18" s="77"/>
      <c r="Q18" s="51"/>
      <c r="R18" s="51"/>
      <c r="S18" s="51"/>
      <c r="T18" s="50"/>
      <c r="U18" s="50"/>
      <c r="V18" s="50"/>
      <c r="W18" s="50"/>
      <c r="X18" s="50"/>
      <c r="Y18" s="51"/>
      <c r="Z18" s="51"/>
      <c r="AA18" s="51"/>
      <c r="AB18" s="51"/>
      <c r="AC18" s="51"/>
    </row>
    <row r="19" spans="1:29" ht="14.25" customHeight="1" x14ac:dyDescent="0.15">
      <c r="A19" s="54" t="s">
        <v>57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85"/>
      <c r="N19" s="77"/>
      <c r="O19" s="77"/>
      <c r="P19" s="77"/>
      <c r="Q19" s="66">
        <f>SUM(Q16:S18)</f>
        <v>19000</v>
      </c>
      <c r="R19" s="66"/>
      <c r="S19" s="66"/>
      <c r="T19" s="65"/>
      <c r="U19" s="65"/>
      <c r="V19" s="65"/>
      <c r="W19" s="65"/>
      <c r="X19" s="65"/>
      <c r="Y19" s="66">
        <f>SUM(Y16:AC18)</f>
        <v>0</v>
      </c>
      <c r="Z19" s="66"/>
      <c r="AA19" s="66"/>
      <c r="AB19" s="66"/>
      <c r="AC19" s="66"/>
    </row>
    <row r="20" spans="1:29" ht="12.75" customHeight="1" x14ac:dyDescent="0.2">
      <c r="A20" s="11"/>
      <c r="B20" s="12"/>
      <c r="C20" s="12"/>
      <c r="D20" s="12"/>
      <c r="E20" s="12"/>
      <c r="F20" s="13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s="2" customFormat="1" ht="12.75" customHeight="1" x14ac:dyDescent="0.2">
      <c r="A21" s="39" t="s">
        <v>58</v>
      </c>
      <c r="W21" s="10"/>
      <c r="X21" s="10"/>
      <c r="Y21" s="10"/>
      <c r="Z21" s="10"/>
      <c r="AA21" s="10"/>
      <c r="AB21" s="10"/>
      <c r="AC21" s="10"/>
    </row>
    <row r="22" spans="1:29" ht="6.75" customHeight="1" x14ac:dyDescent="0.2">
      <c r="A22" s="26"/>
      <c r="B22" s="27"/>
      <c r="C22" s="27"/>
      <c r="D22" s="27"/>
      <c r="E22" s="27"/>
      <c r="F22" s="28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4"/>
      <c r="X22" s="4"/>
      <c r="Y22" s="4"/>
      <c r="Z22" s="4"/>
      <c r="AA22" s="4"/>
      <c r="AB22" s="4"/>
      <c r="AC22" s="4"/>
    </row>
    <row r="23" spans="1:29" s="1" customFormat="1" ht="41.25" customHeight="1" x14ac:dyDescent="0.15">
      <c r="A23" s="63" t="s">
        <v>25</v>
      </c>
      <c r="B23" s="63"/>
      <c r="C23" s="67" t="s">
        <v>59</v>
      </c>
      <c r="D23" s="58"/>
      <c r="E23" s="58"/>
      <c r="F23" s="58"/>
      <c r="G23" s="58"/>
      <c r="H23" s="58"/>
      <c r="I23" s="58"/>
      <c r="J23" s="58"/>
      <c r="K23" s="58"/>
      <c r="L23" s="58"/>
      <c r="M23" s="59"/>
      <c r="N23" s="52" t="s">
        <v>24</v>
      </c>
      <c r="O23" s="52"/>
      <c r="P23" s="52"/>
      <c r="Q23" s="52" t="s">
        <v>60</v>
      </c>
      <c r="R23" s="52"/>
      <c r="S23" s="52"/>
      <c r="T23" s="52" t="s">
        <v>26</v>
      </c>
      <c r="U23" s="52"/>
      <c r="V23" s="52"/>
      <c r="W23" s="52"/>
      <c r="X23" s="52"/>
      <c r="Y23" s="52" t="s">
        <v>61</v>
      </c>
      <c r="Z23" s="52"/>
      <c r="AA23" s="52"/>
      <c r="AB23" s="52"/>
      <c r="AC23" s="52"/>
    </row>
    <row r="24" spans="1:29" s="1" customFormat="1" x14ac:dyDescent="0.15">
      <c r="A24" s="64">
        <v>1</v>
      </c>
      <c r="B24" s="64"/>
      <c r="C24" s="67">
        <v>2</v>
      </c>
      <c r="D24" s="58"/>
      <c r="E24" s="58"/>
      <c r="F24" s="58"/>
      <c r="G24" s="58"/>
      <c r="H24" s="58"/>
      <c r="I24" s="58"/>
      <c r="J24" s="58"/>
      <c r="K24" s="58"/>
      <c r="L24" s="58"/>
      <c r="M24" s="59"/>
      <c r="N24" s="52">
        <v>3</v>
      </c>
      <c r="O24" s="52"/>
      <c r="P24" s="52"/>
      <c r="Q24" s="52">
        <v>4</v>
      </c>
      <c r="R24" s="52"/>
      <c r="S24" s="52"/>
      <c r="T24" s="52">
        <v>5</v>
      </c>
      <c r="U24" s="52"/>
      <c r="V24" s="52"/>
      <c r="W24" s="52"/>
      <c r="X24" s="52"/>
      <c r="Y24" s="52">
        <v>6</v>
      </c>
      <c r="Z24" s="52"/>
      <c r="AA24" s="52"/>
      <c r="AB24" s="52"/>
      <c r="AC24" s="52"/>
    </row>
    <row r="25" spans="1:29" s="1" customFormat="1" ht="28" customHeight="1" x14ac:dyDescent="0.15">
      <c r="A25" s="57"/>
      <c r="B25" s="57"/>
      <c r="C25" s="71"/>
      <c r="D25" s="72"/>
      <c r="E25" s="72"/>
      <c r="F25" s="72"/>
      <c r="G25" s="72"/>
      <c r="H25" s="72"/>
      <c r="I25" s="72"/>
      <c r="J25" s="72"/>
      <c r="K25" s="72"/>
      <c r="L25" s="72"/>
      <c r="M25" s="73"/>
      <c r="N25" s="51">
        <f>-N33170</f>
        <v>0</v>
      </c>
      <c r="O25" s="77"/>
      <c r="P25" s="77"/>
      <c r="Q25" s="51">
        <v>0</v>
      </c>
      <c r="R25" s="51"/>
      <c r="S25" s="51"/>
      <c r="T25" s="71"/>
      <c r="U25" s="72"/>
      <c r="V25" s="72"/>
      <c r="W25" s="72"/>
      <c r="X25" s="73"/>
      <c r="Y25" s="50"/>
      <c r="Z25" s="50"/>
      <c r="AA25" s="50"/>
      <c r="AB25" s="50"/>
      <c r="AC25" s="50"/>
    </row>
    <row r="26" spans="1:29" s="1" customFormat="1" ht="43.5" customHeight="1" x14ac:dyDescent="0.15">
      <c r="A26" s="57"/>
      <c r="B26" s="57"/>
      <c r="C26" s="74"/>
      <c r="D26" s="75"/>
      <c r="E26" s="75"/>
      <c r="F26" s="75"/>
      <c r="G26" s="75"/>
      <c r="H26" s="75"/>
      <c r="I26" s="75"/>
      <c r="J26" s="75"/>
      <c r="K26" s="75"/>
      <c r="L26" s="75"/>
      <c r="M26" s="76"/>
      <c r="N26" s="77"/>
      <c r="O26" s="77"/>
      <c r="P26" s="77"/>
      <c r="Q26" s="51"/>
      <c r="R26" s="51"/>
      <c r="S26" s="51"/>
      <c r="T26" s="78"/>
      <c r="U26" s="78"/>
      <c r="V26" s="78"/>
      <c r="W26" s="78"/>
      <c r="X26" s="78"/>
      <c r="Y26" s="50"/>
      <c r="Z26" s="50"/>
      <c r="AA26" s="50"/>
      <c r="AB26" s="50"/>
      <c r="AC26" s="50"/>
    </row>
    <row r="27" spans="1:29" s="1" customFormat="1" ht="12.75" customHeight="1" x14ac:dyDescent="0.15">
      <c r="A27" s="54" t="s">
        <v>57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85"/>
      <c r="N27" s="66"/>
      <c r="O27" s="66"/>
      <c r="P27" s="66"/>
      <c r="Q27" s="66">
        <f>SUM(Q25:S26)</f>
        <v>0</v>
      </c>
      <c r="R27" s="66"/>
      <c r="S27" s="66"/>
      <c r="T27" s="77"/>
      <c r="U27" s="77"/>
      <c r="V27" s="77"/>
      <c r="W27" s="77"/>
      <c r="X27" s="77"/>
      <c r="Y27" s="77"/>
      <c r="Z27" s="77"/>
      <c r="AA27" s="77"/>
      <c r="AB27" s="77"/>
      <c r="AC27" s="77"/>
    </row>
    <row r="28" spans="1:29" ht="12.75" customHeight="1" x14ac:dyDescent="0.2">
      <c r="A28" s="10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6" x14ac:dyDescent="0.2">
      <c r="A29" s="40" t="s">
        <v>62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7.5" customHeight="1" x14ac:dyDescent="0.2">
      <c r="A30" s="2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s="8" customFormat="1" ht="72.75" customHeight="1" x14ac:dyDescent="0.15">
      <c r="A31" s="52" t="s">
        <v>23</v>
      </c>
      <c r="B31" s="52"/>
      <c r="C31" s="52" t="s">
        <v>42</v>
      </c>
      <c r="D31" s="52"/>
      <c r="E31" s="58" t="s">
        <v>54</v>
      </c>
      <c r="F31" s="58"/>
      <c r="G31" s="58"/>
      <c r="H31" s="58"/>
      <c r="I31" s="58"/>
      <c r="J31" s="58"/>
      <c r="K31" s="58"/>
      <c r="L31" s="58"/>
      <c r="M31" s="59"/>
      <c r="N31" s="52" t="s">
        <v>24</v>
      </c>
      <c r="O31" s="52"/>
      <c r="P31" s="52"/>
      <c r="Q31" s="52" t="s">
        <v>63</v>
      </c>
      <c r="R31" s="52"/>
      <c r="S31" s="52"/>
      <c r="T31" s="52" t="s">
        <v>1</v>
      </c>
      <c r="U31" s="52"/>
      <c r="V31" s="52"/>
      <c r="W31" s="52"/>
      <c r="X31" s="52"/>
      <c r="Y31" s="52" t="s">
        <v>64</v>
      </c>
      <c r="Z31" s="52"/>
      <c r="AA31" s="52"/>
      <c r="AB31" s="52"/>
      <c r="AC31" s="52"/>
    </row>
    <row r="32" spans="1:29" s="32" customFormat="1" x14ac:dyDescent="0.15">
      <c r="A32" s="52">
        <v>1</v>
      </c>
      <c r="B32" s="52"/>
      <c r="C32" s="52">
        <v>2</v>
      </c>
      <c r="D32" s="52"/>
      <c r="E32" s="58">
        <v>3</v>
      </c>
      <c r="F32" s="58"/>
      <c r="G32" s="58"/>
      <c r="H32" s="58"/>
      <c r="I32" s="58"/>
      <c r="J32" s="58"/>
      <c r="K32" s="58"/>
      <c r="L32" s="58"/>
      <c r="M32" s="59"/>
      <c r="N32" s="84">
        <v>4</v>
      </c>
      <c r="O32" s="84"/>
      <c r="P32" s="84"/>
      <c r="Q32" s="84">
        <v>5</v>
      </c>
      <c r="R32" s="84"/>
      <c r="S32" s="84"/>
      <c r="T32" s="52">
        <v>6</v>
      </c>
      <c r="U32" s="52"/>
      <c r="V32" s="52"/>
      <c r="W32" s="52"/>
      <c r="X32" s="52"/>
      <c r="Y32" s="52">
        <v>7</v>
      </c>
      <c r="Z32" s="52"/>
      <c r="AA32" s="52"/>
      <c r="AB32" s="52"/>
      <c r="AC32" s="52"/>
    </row>
    <row r="33" spans="1:29" ht="48" customHeight="1" x14ac:dyDescent="0.15">
      <c r="A33" s="57">
        <v>42558</v>
      </c>
      <c r="B33" s="57"/>
      <c r="C33" s="57">
        <v>42613</v>
      </c>
      <c r="D33" s="57"/>
      <c r="E33" s="79" t="s">
        <v>112</v>
      </c>
      <c r="F33" s="79"/>
      <c r="G33" s="79"/>
      <c r="H33" s="79"/>
      <c r="I33" s="79"/>
      <c r="J33" s="79"/>
      <c r="K33" s="79"/>
      <c r="L33" s="79"/>
      <c r="M33" s="80"/>
      <c r="N33" s="81">
        <v>170</v>
      </c>
      <c r="O33" s="81"/>
      <c r="P33" s="81"/>
      <c r="Q33" s="51">
        <v>7100</v>
      </c>
      <c r="R33" s="51"/>
      <c r="S33" s="51"/>
      <c r="T33" s="77" t="s">
        <v>113</v>
      </c>
      <c r="U33" s="77"/>
      <c r="V33" s="77"/>
      <c r="W33" s="77"/>
      <c r="X33" s="77"/>
      <c r="Y33" s="77" t="s">
        <v>114</v>
      </c>
      <c r="Z33" s="77"/>
      <c r="AA33" s="77"/>
      <c r="AB33" s="77"/>
      <c r="AC33" s="77"/>
    </row>
    <row r="34" spans="1:29" ht="48" customHeight="1" x14ac:dyDescent="0.15">
      <c r="A34" s="57"/>
      <c r="B34" s="57"/>
      <c r="C34" s="57"/>
      <c r="D34" s="57"/>
      <c r="E34" s="79"/>
      <c r="F34" s="79"/>
      <c r="G34" s="79"/>
      <c r="H34" s="79"/>
      <c r="I34" s="79"/>
      <c r="J34" s="79"/>
      <c r="K34" s="79"/>
      <c r="L34" s="79"/>
      <c r="M34" s="80"/>
      <c r="N34" s="81"/>
      <c r="O34" s="81"/>
      <c r="P34" s="81"/>
      <c r="Q34" s="51"/>
      <c r="R34" s="51"/>
      <c r="S34" s="51"/>
      <c r="T34" s="77"/>
      <c r="U34" s="77"/>
      <c r="V34" s="77"/>
      <c r="W34" s="77"/>
      <c r="X34" s="77"/>
      <c r="Y34" s="77"/>
      <c r="Z34" s="77"/>
      <c r="AA34" s="77"/>
      <c r="AB34" s="77"/>
      <c r="AC34" s="77"/>
    </row>
    <row r="35" spans="1:29" ht="15.75" customHeight="1" x14ac:dyDescent="0.15">
      <c r="A35" s="54" t="s">
        <v>57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85"/>
      <c r="N35" s="82"/>
      <c r="O35" s="82"/>
      <c r="P35" s="82"/>
      <c r="Q35" s="66">
        <f>SUM(Q33:S34)</f>
        <v>7100</v>
      </c>
      <c r="R35" s="66"/>
      <c r="S35" s="66"/>
      <c r="T35" s="50"/>
      <c r="U35" s="50"/>
      <c r="V35" s="50"/>
      <c r="W35" s="50"/>
      <c r="X35" s="50"/>
      <c r="Y35" s="50"/>
      <c r="Z35" s="50"/>
      <c r="AA35" s="50"/>
      <c r="AB35" s="50"/>
      <c r="AC35" s="50"/>
    </row>
    <row r="36" spans="1:29" ht="14.25" customHeight="1" x14ac:dyDescent="0.1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ht="18" customHeight="1" x14ac:dyDescent="0.2">
      <c r="A37" s="40" t="s">
        <v>2</v>
      </c>
      <c r="B37" s="1"/>
      <c r="C37" s="1"/>
      <c r="D37" s="1"/>
      <c r="E37" s="1"/>
      <c r="F37" s="1"/>
      <c r="G37" s="1"/>
      <c r="H37" s="1"/>
      <c r="I37" s="1"/>
      <c r="J37" s="1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ht="10.5" customHeight="1" x14ac:dyDescent="0.2">
      <c r="A38" s="31"/>
      <c r="B38" s="1"/>
      <c r="C38" s="1"/>
      <c r="D38" s="1"/>
      <c r="E38" s="1"/>
      <c r="F38" s="1"/>
      <c r="G38" s="1"/>
      <c r="H38" s="1"/>
      <c r="I38" s="1"/>
      <c r="J38" s="1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 ht="12.75" customHeight="1" x14ac:dyDescent="0.15">
      <c r="A39" s="52" t="s">
        <v>6</v>
      </c>
      <c r="B39" s="52"/>
      <c r="C39" s="52" t="s">
        <v>59</v>
      </c>
      <c r="D39" s="52"/>
      <c r="E39" s="52"/>
      <c r="F39" s="52"/>
      <c r="G39" s="52"/>
      <c r="H39" s="52"/>
      <c r="I39" s="52" t="s">
        <v>24</v>
      </c>
      <c r="J39" s="52"/>
      <c r="K39" s="52"/>
      <c r="L39" s="52" t="s">
        <v>37</v>
      </c>
      <c r="M39" s="52"/>
      <c r="N39" s="52" t="s">
        <v>7</v>
      </c>
      <c r="O39" s="52"/>
      <c r="P39" s="52"/>
      <c r="Q39" s="52" t="s">
        <v>65</v>
      </c>
      <c r="R39" s="52"/>
      <c r="S39" s="52"/>
      <c r="T39" s="52" t="s">
        <v>66</v>
      </c>
      <c r="U39" s="52"/>
      <c r="V39" s="52"/>
      <c r="W39" s="52" t="s">
        <v>67</v>
      </c>
      <c r="X39" s="52"/>
      <c r="Y39" s="52"/>
      <c r="Z39" s="52" t="s">
        <v>68</v>
      </c>
      <c r="AA39" s="52"/>
      <c r="AB39" s="52"/>
      <c r="AC39" s="52"/>
    </row>
    <row r="40" spans="1:29" ht="60" customHeight="1" x14ac:dyDescent="0.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</row>
    <row r="41" spans="1:29" s="33" customFormat="1" ht="15" customHeight="1" x14ac:dyDescent="0.15">
      <c r="A41" s="84">
        <v>1</v>
      </c>
      <c r="B41" s="84"/>
      <c r="C41" s="84">
        <v>2</v>
      </c>
      <c r="D41" s="84"/>
      <c r="E41" s="84"/>
      <c r="F41" s="84"/>
      <c r="G41" s="84"/>
      <c r="H41" s="84"/>
      <c r="I41" s="84">
        <v>3</v>
      </c>
      <c r="J41" s="84"/>
      <c r="K41" s="84"/>
      <c r="L41" s="84">
        <v>4</v>
      </c>
      <c r="M41" s="84"/>
      <c r="N41" s="84">
        <v>5</v>
      </c>
      <c r="O41" s="84"/>
      <c r="P41" s="84"/>
      <c r="Q41" s="84">
        <v>6</v>
      </c>
      <c r="R41" s="84"/>
      <c r="S41" s="84"/>
      <c r="T41" s="84">
        <v>7</v>
      </c>
      <c r="U41" s="84"/>
      <c r="V41" s="84"/>
      <c r="W41" s="84">
        <v>8</v>
      </c>
      <c r="X41" s="84"/>
      <c r="Y41" s="84"/>
      <c r="Z41" s="84">
        <v>9</v>
      </c>
      <c r="AA41" s="84"/>
      <c r="AB41" s="84"/>
      <c r="AC41" s="84"/>
    </row>
    <row r="42" spans="1:29" ht="65" customHeight="1" x14ac:dyDescent="0.15">
      <c r="A42" s="49" t="s">
        <v>98</v>
      </c>
      <c r="B42" s="49"/>
      <c r="C42" s="50" t="s">
        <v>99</v>
      </c>
      <c r="D42" s="50"/>
      <c r="E42" s="50"/>
      <c r="F42" s="50"/>
      <c r="G42" s="50"/>
      <c r="H42" s="50"/>
      <c r="I42" s="48">
        <v>190</v>
      </c>
      <c r="J42" s="48"/>
      <c r="K42" s="48"/>
      <c r="L42" s="51">
        <v>2700</v>
      </c>
      <c r="M42" s="51"/>
      <c r="N42" s="50" t="s">
        <v>96</v>
      </c>
      <c r="O42" s="50"/>
      <c r="P42" s="50"/>
      <c r="Q42" s="50" t="s">
        <v>107</v>
      </c>
      <c r="R42" s="50"/>
      <c r="S42" s="50"/>
      <c r="T42" s="50" t="s">
        <v>108</v>
      </c>
      <c r="U42" s="50"/>
      <c r="V42" s="50"/>
      <c r="W42" s="53"/>
      <c r="X42" s="53"/>
      <c r="Y42" s="53"/>
      <c r="Z42" s="53">
        <f>L42-W42</f>
        <v>2700</v>
      </c>
      <c r="AA42" s="53"/>
      <c r="AB42" s="53"/>
      <c r="AC42" s="53"/>
    </row>
    <row r="43" spans="1:29" ht="106.5" customHeight="1" x14ac:dyDescent="0.15">
      <c r="A43" s="49" t="s">
        <v>97</v>
      </c>
      <c r="B43" s="49"/>
      <c r="C43" s="50" t="s">
        <v>109</v>
      </c>
      <c r="D43" s="50"/>
      <c r="E43" s="50"/>
      <c r="F43" s="50"/>
      <c r="G43" s="50"/>
      <c r="H43" s="50"/>
      <c r="I43" s="48">
        <v>230</v>
      </c>
      <c r="J43" s="48"/>
      <c r="K43" s="48"/>
      <c r="L43" s="51">
        <v>15705</v>
      </c>
      <c r="M43" s="51"/>
      <c r="N43" s="50" t="s">
        <v>110</v>
      </c>
      <c r="O43" s="50"/>
      <c r="P43" s="50"/>
      <c r="Q43" s="50" t="s">
        <v>115</v>
      </c>
      <c r="R43" s="50"/>
      <c r="S43" s="50"/>
      <c r="T43" s="50" t="s">
        <v>111</v>
      </c>
      <c r="U43" s="50"/>
      <c r="V43" s="50"/>
      <c r="W43" s="53">
        <v>6505</v>
      </c>
      <c r="X43" s="53"/>
      <c r="Y43" s="53"/>
      <c r="Z43" s="53">
        <f>L43-W43</f>
        <v>9200</v>
      </c>
      <c r="AA43" s="53"/>
      <c r="AB43" s="53"/>
      <c r="AC43" s="53"/>
    </row>
    <row r="44" spans="1:29" ht="93.75" customHeight="1" x14ac:dyDescent="0.15">
      <c r="A44" s="49"/>
      <c r="B44" s="49"/>
      <c r="C44" s="50"/>
      <c r="D44" s="50"/>
      <c r="E44" s="50"/>
      <c r="F44" s="50"/>
      <c r="G44" s="50"/>
      <c r="H44" s="50"/>
      <c r="I44" s="48"/>
      <c r="J44" s="48"/>
      <c r="K44" s="48"/>
      <c r="L44" s="51"/>
      <c r="M44" s="51"/>
      <c r="N44" s="50"/>
      <c r="O44" s="50"/>
      <c r="P44" s="50"/>
      <c r="Q44" s="50"/>
      <c r="R44" s="50"/>
      <c r="S44" s="50"/>
      <c r="T44" s="50"/>
      <c r="U44" s="50"/>
      <c r="V44" s="50"/>
      <c r="W44" s="53"/>
      <c r="X44" s="53"/>
      <c r="Y44" s="53"/>
      <c r="Z44" s="53">
        <f>L44-W44</f>
        <v>0</v>
      </c>
      <c r="AA44" s="53"/>
      <c r="AB44" s="53"/>
      <c r="AC44" s="53"/>
    </row>
    <row r="45" spans="1:29" ht="18" customHeight="1" x14ac:dyDescent="0.15">
      <c r="A45" s="54" t="s">
        <v>57</v>
      </c>
      <c r="B45" s="55"/>
      <c r="C45" s="55"/>
      <c r="D45" s="55"/>
      <c r="E45" s="55"/>
      <c r="F45" s="55"/>
      <c r="G45" s="55"/>
      <c r="H45" s="55"/>
      <c r="I45" s="56"/>
      <c r="J45" s="56"/>
      <c r="K45" s="56"/>
      <c r="L45" s="66">
        <f>SUM(L42:M44)</f>
        <v>18405</v>
      </c>
      <c r="M45" s="66"/>
      <c r="N45" s="77"/>
      <c r="O45" s="77"/>
      <c r="P45" s="77"/>
      <c r="Q45" s="83"/>
      <c r="R45" s="83"/>
      <c r="S45" s="83"/>
      <c r="T45" s="50"/>
      <c r="U45" s="50"/>
      <c r="V45" s="50"/>
      <c r="W45" s="82">
        <f>SUM(W42:Y44)</f>
        <v>6505</v>
      </c>
      <c r="X45" s="82"/>
      <c r="Y45" s="82"/>
      <c r="Z45" s="82">
        <f>SUM(Z42:AC44)</f>
        <v>11900</v>
      </c>
      <c r="AA45" s="82"/>
      <c r="AB45" s="82"/>
      <c r="AC45" s="82"/>
    </row>
    <row r="46" spans="1:29" s="9" customFormat="1" ht="42.75" customHeight="1" x14ac:dyDescent="0.15">
      <c r="A46" s="98"/>
      <c r="B46" s="98"/>
      <c r="C46" s="98"/>
      <c r="D46" s="98"/>
      <c r="E46" s="98"/>
      <c r="F46" s="98"/>
      <c r="G46" s="98"/>
      <c r="H46" s="98"/>
      <c r="I46" s="98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AC46" s="15"/>
    </row>
    <row r="47" spans="1:29" s="9" customFormat="1" ht="45.75" customHeight="1" x14ac:dyDescent="0.15">
      <c r="A47" s="130" t="s">
        <v>117</v>
      </c>
      <c r="B47" s="94"/>
      <c r="C47" s="94"/>
      <c r="D47" s="94"/>
      <c r="E47" s="94"/>
      <c r="F47" s="94"/>
      <c r="G47" s="94"/>
      <c r="H47" s="94"/>
      <c r="J47" s="42"/>
      <c r="K47" s="42"/>
      <c r="L47" s="42"/>
      <c r="M47" s="42"/>
      <c r="N47" s="42"/>
      <c r="O47" s="42"/>
      <c r="P47" s="95" t="s">
        <v>116</v>
      </c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</row>
    <row r="48" spans="1:29" s="9" customFormat="1" ht="15.75" customHeight="1" x14ac:dyDescent="0.15">
      <c r="A48" s="21"/>
      <c r="B48" s="22"/>
      <c r="C48" s="18"/>
      <c r="D48" s="23"/>
      <c r="E48" s="21"/>
      <c r="J48" s="43"/>
      <c r="K48" s="43"/>
      <c r="L48" s="43"/>
      <c r="M48" s="43"/>
      <c r="N48" s="43"/>
      <c r="O48" s="43"/>
      <c r="P48" s="97" t="s">
        <v>69</v>
      </c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</row>
    <row r="49" spans="1:29" s="9" customFormat="1" ht="16" x14ac:dyDescent="0.15">
      <c r="A49" s="21"/>
      <c r="B49" s="22"/>
      <c r="C49" s="18"/>
      <c r="D49" s="23"/>
      <c r="E49" s="21"/>
      <c r="J49" s="25"/>
      <c r="K49" s="25"/>
      <c r="L49" s="25"/>
      <c r="M49" s="24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4"/>
      <c r="Y49" s="25"/>
      <c r="AC49" s="15"/>
    </row>
  </sheetData>
  <mergeCells count="164">
    <mergeCell ref="A47:H47"/>
    <mergeCell ref="P47:AC47"/>
    <mergeCell ref="P48:AC48"/>
    <mergeCell ref="E34:M34"/>
    <mergeCell ref="L44:M44"/>
    <mergeCell ref="A35:M35"/>
    <mergeCell ref="A46:I46"/>
    <mergeCell ref="A41:B41"/>
    <mergeCell ref="T45:V45"/>
    <mergeCell ref="W45:Y45"/>
    <mergeCell ref="L45:M45"/>
    <mergeCell ref="N45:P45"/>
    <mergeCell ref="C39:H40"/>
    <mergeCell ref="C41:H41"/>
    <mergeCell ref="C42:H42"/>
    <mergeCell ref="C44:H44"/>
    <mergeCell ref="I39:K40"/>
    <mergeCell ref="I41:K41"/>
    <mergeCell ref="Z44:AC44"/>
    <mergeCell ref="A44:B44"/>
    <mergeCell ref="Q44:S44"/>
    <mergeCell ref="T44:V44"/>
    <mergeCell ref="A2:AC2"/>
    <mergeCell ref="A5:AC5"/>
    <mergeCell ref="A3:AC3"/>
    <mergeCell ref="A4:AC4"/>
    <mergeCell ref="A6:AC6"/>
    <mergeCell ref="A7:AC7"/>
    <mergeCell ref="A8:AC8"/>
    <mergeCell ref="A10:AC10"/>
    <mergeCell ref="N19:P19"/>
    <mergeCell ref="A19:M19"/>
    <mergeCell ref="A14:B14"/>
    <mergeCell ref="A15:B15"/>
    <mergeCell ref="A16:B16"/>
    <mergeCell ref="A18:B18"/>
    <mergeCell ref="C14:M14"/>
    <mergeCell ref="C15:M15"/>
    <mergeCell ref="C16:M16"/>
    <mergeCell ref="C18:M18"/>
    <mergeCell ref="Y16:AC16"/>
    <mergeCell ref="Q18:S18"/>
    <mergeCell ref="N16:P16"/>
    <mergeCell ref="N15:P15"/>
    <mergeCell ref="Q16:S16"/>
    <mergeCell ref="Q15:S15"/>
    <mergeCell ref="Y35:AC35"/>
    <mergeCell ref="T35:X35"/>
    <mergeCell ref="Z42:AC42"/>
    <mergeCell ref="Z41:AC41"/>
    <mergeCell ref="A27:M27"/>
    <mergeCell ref="N27:P27"/>
    <mergeCell ref="A42:B42"/>
    <mergeCell ref="T41:V41"/>
    <mergeCell ref="T39:V40"/>
    <mergeCell ref="N39:P40"/>
    <mergeCell ref="N41:P41"/>
    <mergeCell ref="N42:P42"/>
    <mergeCell ref="I42:K42"/>
    <mergeCell ref="T33:X33"/>
    <mergeCell ref="Q32:S32"/>
    <mergeCell ref="Z43:AC43"/>
    <mergeCell ref="E32:M32"/>
    <mergeCell ref="E33:M33"/>
    <mergeCell ref="N34:P34"/>
    <mergeCell ref="Q34:S34"/>
    <mergeCell ref="N33:P33"/>
    <mergeCell ref="Z45:AC45"/>
    <mergeCell ref="Q45:S45"/>
    <mergeCell ref="T34:X34"/>
    <mergeCell ref="Y34:AC34"/>
    <mergeCell ref="Y32:AC32"/>
    <mergeCell ref="T32:X32"/>
    <mergeCell ref="Y33:AC33"/>
    <mergeCell ref="Q35:S35"/>
    <mergeCell ref="N32:P32"/>
    <mergeCell ref="N35:P35"/>
    <mergeCell ref="Q41:S41"/>
    <mergeCell ref="W42:Y42"/>
    <mergeCell ref="T42:V42"/>
    <mergeCell ref="Q42:S42"/>
    <mergeCell ref="W39:Y40"/>
    <mergeCell ref="W41:Y41"/>
    <mergeCell ref="Z39:AC40"/>
    <mergeCell ref="L39:M40"/>
    <mergeCell ref="T31:X31"/>
    <mergeCell ref="N26:P26"/>
    <mergeCell ref="Q26:S26"/>
    <mergeCell ref="T26:X26"/>
    <mergeCell ref="Y26:AC26"/>
    <mergeCell ref="Q25:S25"/>
    <mergeCell ref="Y31:AC31"/>
    <mergeCell ref="Q27:S27"/>
    <mergeCell ref="Q31:S31"/>
    <mergeCell ref="Y27:AC27"/>
    <mergeCell ref="T17:X17"/>
    <mergeCell ref="Y17:AC17"/>
    <mergeCell ref="T18:X18"/>
    <mergeCell ref="Y18:AC18"/>
    <mergeCell ref="T23:X23"/>
    <mergeCell ref="T27:X27"/>
    <mergeCell ref="N24:P24"/>
    <mergeCell ref="Q24:S24"/>
    <mergeCell ref="N25:P25"/>
    <mergeCell ref="T25:X25"/>
    <mergeCell ref="Q23:S23"/>
    <mergeCell ref="Q19:S19"/>
    <mergeCell ref="N18:P18"/>
    <mergeCell ref="A1:AC1"/>
    <mergeCell ref="A9:AC9"/>
    <mergeCell ref="A23:B23"/>
    <mergeCell ref="A24:B24"/>
    <mergeCell ref="A25:B25"/>
    <mergeCell ref="A26:B26"/>
    <mergeCell ref="Y24:AC24"/>
    <mergeCell ref="T16:X16"/>
    <mergeCell ref="T14:X14"/>
    <mergeCell ref="Y14:AC14"/>
    <mergeCell ref="T15:X15"/>
    <mergeCell ref="Y23:AC23"/>
    <mergeCell ref="T19:X19"/>
    <mergeCell ref="T24:X24"/>
    <mergeCell ref="Y19:AC19"/>
    <mergeCell ref="Y15:AC15"/>
    <mergeCell ref="C23:M23"/>
    <mergeCell ref="A17:B17"/>
    <mergeCell ref="C17:M17"/>
    <mergeCell ref="C24:M24"/>
    <mergeCell ref="C25:M25"/>
    <mergeCell ref="C26:M26"/>
    <mergeCell ref="N14:P14"/>
    <mergeCell ref="Y25:AC25"/>
    <mergeCell ref="Q14:S14"/>
    <mergeCell ref="C31:D31"/>
    <mergeCell ref="C32:D32"/>
    <mergeCell ref="C33:D33"/>
    <mergeCell ref="C34:D34"/>
    <mergeCell ref="E31:M31"/>
    <mergeCell ref="A34:B34"/>
    <mergeCell ref="A32:B32"/>
    <mergeCell ref="A33:B33"/>
    <mergeCell ref="A31:B31"/>
    <mergeCell ref="N23:P23"/>
    <mergeCell ref="N31:P31"/>
    <mergeCell ref="Q33:S33"/>
    <mergeCell ref="N17:P17"/>
    <mergeCell ref="Q17:S17"/>
    <mergeCell ref="I44:K44"/>
    <mergeCell ref="A43:B43"/>
    <mergeCell ref="C43:H43"/>
    <mergeCell ref="I43:K43"/>
    <mergeCell ref="L43:M43"/>
    <mergeCell ref="A39:B40"/>
    <mergeCell ref="W44:Y44"/>
    <mergeCell ref="A45:H45"/>
    <mergeCell ref="I45:K45"/>
    <mergeCell ref="Q39:S40"/>
    <mergeCell ref="N44:P44"/>
    <mergeCell ref="N43:P43"/>
    <mergeCell ref="Q43:S43"/>
    <mergeCell ref="T43:V43"/>
    <mergeCell ref="W43:Y43"/>
    <mergeCell ref="L41:M41"/>
    <mergeCell ref="L42:M42"/>
  </mergeCells>
  <phoneticPr fontId="0" type="noConversion"/>
  <hyperlinks>
    <hyperlink ref="A21" location="_ftn2" display="_ftn2"/>
  </hyperlinks>
  <pageMargins left="0.19685039370078741" right="0.19685039370078741" top="0.45" bottom="0.19685039370078741" header="0" footer="0"/>
  <pageSetup paperSize="9" scale="6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53"/>
  <sheetViews>
    <sheetView view="pageLayout" zoomScale="126" workbookViewId="0">
      <selection activeCell="L12" sqref="L12:N12"/>
    </sheetView>
  </sheetViews>
  <sheetFormatPr baseColWidth="10" defaultColWidth="8.6640625" defaultRowHeight="13" x14ac:dyDescent="0.15"/>
  <cols>
    <col min="1" max="1" width="6.1640625" customWidth="1"/>
    <col min="6" max="6" width="3.83203125" customWidth="1"/>
    <col min="8" max="8" width="0.33203125" customWidth="1"/>
    <col min="9" max="9" width="6.5" customWidth="1"/>
    <col min="10" max="10" width="3.5" customWidth="1"/>
    <col min="11" max="11" width="3.1640625" customWidth="1"/>
    <col min="12" max="13" width="5.1640625" customWidth="1"/>
    <col min="14" max="14" width="5.5" customWidth="1"/>
    <col min="15" max="15" width="7.83203125" customWidth="1"/>
    <col min="16" max="16" width="3" customWidth="1"/>
  </cols>
  <sheetData>
    <row r="1" spans="1:16" ht="18" customHeight="1" x14ac:dyDescent="0.2">
      <c r="A1" s="120" t="s">
        <v>121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2" spans="1:16" ht="6" customHeight="1" x14ac:dyDescent="0.2">
      <c r="A2" s="35"/>
      <c r="B2" s="35"/>
      <c r="C2" s="35"/>
      <c r="D2" s="124"/>
      <c r="E2" s="124"/>
      <c r="F2" s="124"/>
      <c r="G2" s="124"/>
      <c r="H2" s="124"/>
      <c r="I2" s="35"/>
      <c r="J2" s="35"/>
      <c r="K2" s="35"/>
      <c r="L2" s="35"/>
      <c r="M2" s="35"/>
      <c r="N2" s="35"/>
      <c r="O2" s="35"/>
      <c r="P2" s="35"/>
    </row>
    <row r="3" spans="1:16" x14ac:dyDescent="0.15">
      <c r="A3" s="125" t="s">
        <v>70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</row>
    <row r="4" spans="1:16" ht="29.25" customHeight="1" x14ac:dyDescent="0.15">
      <c r="A4" s="101" t="s">
        <v>50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x14ac:dyDescent="0.15">
      <c r="A5" s="108" t="s">
        <v>49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</row>
    <row r="6" spans="1:16" ht="15" customHeight="1" x14ac:dyDescent="0.15">
      <c r="A6" s="121" t="s">
        <v>102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</row>
    <row r="7" spans="1:16" x14ac:dyDescent="0.15">
      <c r="A7" s="102" t="s">
        <v>51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</row>
    <row r="8" spans="1:16" ht="14" x14ac:dyDescent="0.15">
      <c r="A8" s="100" t="s">
        <v>103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</row>
    <row r="9" spans="1:16" x14ac:dyDescent="0.15">
      <c r="A9" s="102" t="s">
        <v>52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</row>
    <row r="10" spans="1:16" ht="30" customHeight="1" x14ac:dyDescent="0.15">
      <c r="A10" s="121" t="s">
        <v>120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</row>
    <row r="11" spans="1:16" ht="21" customHeight="1" x14ac:dyDescent="0.15">
      <c r="A11" s="123" t="s">
        <v>53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</row>
    <row r="12" spans="1:16" ht="29.25" customHeight="1" x14ac:dyDescent="0.15">
      <c r="A12" s="52" t="s">
        <v>27</v>
      </c>
      <c r="B12" s="52"/>
      <c r="C12" s="52"/>
      <c r="D12" s="52"/>
      <c r="E12" s="52"/>
      <c r="F12" s="52"/>
      <c r="G12" s="52"/>
      <c r="H12" s="52"/>
      <c r="I12" s="52"/>
      <c r="J12" s="52" t="s">
        <v>28</v>
      </c>
      <c r="K12" s="52"/>
      <c r="L12" s="84" t="s">
        <v>37</v>
      </c>
      <c r="M12" s="84"/>
      <c r="N12" s="84"/>
      <c r="O12" s="52" t="s">
        <v>10</v>
      </c>
      <c r="P12" s="52"/>
    </row>
    <row r="13" spans="1:16" x14ac:dyDescent="0.15">
      <c r="A13" s="52">
        <v>1</v>
      </c>
      <c r="B13" s="52"/>
      <c r="C13" s="52"/>
      <c r="D13" s="52"/>
      <c r="E13" s="52"/>
      <c r="F13" s="52"/>
      <c r="G13" s="52"/>
      <c r="H13" s="52"/>
      <c r="I13" s="52"/>
      <c r="J13" s="84">
        <v>2</v>
      </c>
      <c r="K13" s="84"/>
      <c r="L13" s="84">
        <v>3</v>
      </c>
      <c r="M13" s="84"/>
      <c r="N13" s="84"/>
      <c r="O13" s="84">
        <v>4</v>
      </c>
      <c r="P13" s="84"/>
    </row>
    <row r="14" spans="1:16" x14ac:dyDescent="0.15">
      <c r="A14" s="44">
        <v>1</v>
      </c>
      <c r="B14" s="109" t="s">
        <v>94</v>
      </c>
      <c r="C14" s="50"/>
      <c r="D14" s="50"/>
      <c r="E14" s="50"/>
      <c r="F14" s="50"/>
      <c r="G14" s="50"/>
      <c r="H14" s="50"/>
      <c r="I14" s="50"/>
      <c r="J14" s="110">
        <v>10</v>
      </c>
      <c r="K14" s="110"/>
      <c r="L14" s="119">
        <f>SUM(L16+L22)</f>
        <v>19000</v>
      </c>
      <c r="M14" s="119"/>
      <c r="N14" s="119"/>
      <c r="O14" s="77"/>
      <c r="P14" s="77"/>
    </row>
    <row r="15" spans="1:16" x14ac:dyDescent="0.15">
      <c r="A15" s="45"/>
      <c r="B15" s="72" t="s">
        <v>29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3"/>
    </row>
    <row r="16" spans="1:16" ht="27" customHeight="1" x14ac:dyDescent="0.15">
      <c r="A16" s="46" t="s">
        <v>11</v>
      </c>
      <c r="B16" s="50" t="s">
        <v>72</v>
      </c>
      <c r="C16" s="50"/>
      <c r="D16" s="50"/>
      <c r="E16" s="50"/>
      <c r="F16" s="50"/>
      <c r="G16" s="50"/>
      <c r="H16" s="50"/>
      <c r="I16" s="50"/>
      <c r="J16" s="81">
        <v>20</v>
      </c>
      <c r="K16" s="81"/>
      <c r="L16" s="118">
        <f>SUM(L18:N21)</f>
        <v>19000</v>
      </c>
      <c r="M16" s="118"/>
      <c r="N16" s="118"/>
      <c r="O16" s="77"/>
      <c r="P16" s="77"/>
    </row>
    <row r="17" spans="1:16" x14ac:dyDescent="0.15">
      <c r="A17" s="45"/>
      <c r="B17" s="72" t="s">
        <v>30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3"/>
    </row>
    <row r="18" spans="1:16" x14ac:dyDescent="0.15">
      <c r="A18" s="46" t="s">
        <v>12</v>
      </c>
      <c r="B18" s="50" t="s">
        <v>71</v>
      </c>
      <c r="C18" s="50"/>
      <c r="D18" s="50"/>
      <c r="E18" s="50"/>
      <c r="F18" s="50"/>
      <c r="G18" s="50"/>
      <c r="H18" s="50"/>
      <c r="I18" s="50"/>
      <c r="J18" s="81">
        <v>30</v>
      </c>
      <c r="K18" s="81"/>
      <c r="L18" s="99">
        <f>SUMIF('Форма № 1'!N16:P18,"=30",'Форма № 1'!Q16:S18)</f>
        <v>19000</v>
      </c>
      <c r="M18" s="99"/>
      <c r="N18" s="99"/>
      <c r="O18" s="77"/>
      <c r="P18" s="77"/>
    </row>
    <row r="19" spans="1:16" ht="27" customHeight="1" x14ac:dyDescent="0.15">
      <c r="A19" s="46" t="s">
        <v>13</v>
      </c>
      <c r="B19" s="50" t="s">
        <v>73</v>
      </c>
      <c r="C19" s="50"/>
      <c r="D19" s="50"/>
      <c r="E19" s="50"/>
      <c r="F19" s="50"/>
      <c r="G19" s="50"/>
      <c r="H19" s="50"/>
      <c r="I19" s="50"/>
      <c r="J19" s="81">
        <v>40</v>
      </c>
      <c r="K19" s="81"/>
      <c r="L19" s="99">
        <f>SUMIF('Форма № 1'!N16:P18,"=40",'Форма № 1'!Q16:S18)</f>
        <v>0</v>
      </c>
      <c r="M19" s="99"/>
      <c r="N19" s="99"/>
      <c r="O19" s="77"/>
      <c r="P19" s="77"/>
    </row>
    <row r="20" spans="1:16" x14ac:dyDescent="0.15">
      <c r="A20" s="46" t="s">
        <v>14</v>
      </c>
      <c r="B20" s="50" t="s">
        <v>43</v>
      </c>
      <c r="C20" s="50"/>
      <c r="D20" s="50"/>
      <c r="E20" s="50"/>
      <c r="F20" s="50"/>
      <c r="G20" s="50"/>
      <c r="H20" s="50"/>
      <c r="I20" s="50"/>
      <c r="J20" s="81">
        <v>50</v>
      </c>
      <c r="K20" s="81"/>
      <c r="L20" s="99">
        <f>SUMIF('Форма № 1'!N16:P18,"=50",'Форма № 1'!Q16:S18)</f>
        <v>0</v>
      </c>
      <c r="M20" s="99"/>
      <c r="N20" s="99"/>
      <c r="O20" s="77"/>
      <c r="P20" s="77"/>
    </row>
    <row r="21" spans="1:16" x14ac:dyDescent="0.15">
      <c r="A21" s="46" t="s">
        <v>74</v>
      </c>
      <c r="B21" s="50" t="s">
        <v>44</v>
      </c>
      <c r="C21" s="50"/>
      <c r="D21" s="50"/>
      <c r="E21" s="50"/>
      <c r="F21" s="50"/>
      <c r="G21" s="50"/>
      <c r="H21" s="50"/>
      <c r="I21" s="50"/>
      <c r="J21" s="81">
        <v>60</v>
      </c>
      <c r="K21" s="81"/>
      <c r="L21" s="99">
        <f>SUMIF('Форма № 1'!N16:P18,"=60",'Форма № 1'!Q16:S18)</f>
        <v>0</v>
      </c>
      <c r="M21" s="99"/>
      <c r="N21" s="99"/>
      <c r="O21" s="77"/>
      <c r="P21" s="77"/>
    </row>
    <row r="22" spans="1:16" ht="39" customHeight="1" x14ac:dyDescent="0.15">
      <c r="A22" s="46" t="s">
        <v>15</v>
      </c>
      <c r="B22" s="50" t="s">
        <v>100</v>
      </c>
      <c r="C22" s="50"/>
      <c r="D22" s="50"/>
      <c r="E22" s="50"/>
      <c r="F22" s="50"/>
      <c r="G22" s="50"/>
      <c r="H22" s="50"/>
      <c r="I22" s="50"/>
      <c r="J22" s="81">
        <v>70</v>
      </c>
      <c r="K22" s="81"/>
      <c r="L22" s="118">
        <f>SUM(L24:L26)</f>
        <v>0</v>
      </c>
      <c r="M22" s="118"/>
      <c r="N22" s="118"/>
      <c r="O22" s="77"/>
      <c r="P22" s="77"/>
    </row>
    <row r="23" spans="1:16" x14ac:dyDescent="0.15">
      <c r="A23" s="45"/>
      <c r="B23" s="72" t="s">
        <v>30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3"/>
    </row>
    <row r="24" spans="1:16" x14ac:dyDescent="0.15">
      <c r="A24" s="46" t="s">
        <v>16</v>
      </c>
      <c r="B24" s="50" t="s">
        <v>71</v>
      </c>
      <c r="C24" s="50"/>
      <c r="D24" s="50"/>
      <c r="E24" s="50"/>
      <c r="F24" s="50"/>
      <c r="G24" s="50"/>
      <c r="H24" s="50"/>
      <c r="I24" s="50"/>
      <c r="J24" s="81">
        <v>80</v>
      </c>
      <c r="K24" s="81"/>
      <c r="L24" s="99">
        <f>SUMIF('Форма № 1'!N16:P18,"=80",'Форма № 1'!Q16:S18)</f>
        <v>0</v>
      </c>
      <c r="M24" s="99"/>
      <c r="N24" s="99"/>
      <c r="O24" s="77"/>
      <c r="P24" s="77"/>
    </row>
    <row r="25" spans="1:16" x14ac:dyDescent="0.15">
      <c r="A25" s="46" t="s">
        <v>17</v>
      </c>
      <c r="B25" s="50" t="s">
        <v>3</v>
      </c>
      <c r="C25" s="50"/>
      <c r="D25" s="50"/>
      <c r="E25" s="50"/>
      <c r="F25" s="50"/>
      <c r="G25" s="50"/>
      <c r="H25" s="50"/>
      <c r="I25" s="50"/>
      <c r="J25" s="81">
        <v>90</v>
      </c>
      <c r="K25" s="81"/>
      <c r="L25" s="99">
        <f>SUMIF('Форма № 1'!N16:P18,"=90",'Форма № 1'!Q16:S18)</f>
        <v>0</v>
      </c>
      <c r="M25" s="99"/>
      <c r="N25" s="99"/>
      <c r="O25" s="77"/>
      <c r="P25" s="77"/>
    </row>
    <row r="26" spans="1:16" x14ac:dyDescent="0.15">
      <c r="A26" s="46" t="s">
        <v>18</v>
      </c>
      <c r="B26" s="50" t="s">
        <v>4</v>
      </c>
      <c r="C26" s="50"/>
      <c r="D26" s="50"/>
      <c r="E26" s="50"/>
      <c r="F26" s="50"/>
      <c r="G26" s="50"/>
      <c r="H26" s="50"/>
      <c r="I26" s="50"/>
      <c r="J26" s="81">
        <v>100</v>
      </c>
      <c r="K26" s="81"/>
      <c r="L26" s="99">
        <f>SUMIF('Форма № 1'!N16:P18,"=100",'Форма № 1'!Q16:S18)</f>
        <v>0</v>
      </c>
      <c r="M26" s="99"/>
      <c r="N26" s="99"/>
      <c r="O26" s="77"/>
      <c r="P26" s="77"/>
    </row>
    <row r="27" spans="1:16" x14ac:dyDescent="0.15">
      <c r="A27" s="44" t="s">
        <v>38</v>
      </c>
      <c r="B27" s="50" t="s">
        <v>95</v>
      </c>
      <c r="C27" s="50"/>
      <c r="D27" s="50"/>
      <c r="E27" s="50"/>
      <c r="F27" s="50"/>
      <c r="G27" s="50"/>
      <c r="H27" s="50"/>
      <c r="I27" s="50"/>
      <c r="J27" s="110">
        <v>110</v>
      </c>
      <c r="K27" s="110"/>
      <c r="L27" s="111">
        <f>L29+L30+L35</f>
        <v>7100</v>
      </c>
      <c r="M27" s="111"/>
      <c r="N27" s="111"/>
      <c r="O27" s="77"/>
      <c r="P27" s="77"/>
    </row>
    <row r="28" spans="1:16" x14ac:dyDescent="0.15">
      <c r="A28" s="45"/>
      <c r="B28" s="72" t="s">
        <v>19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3"/>
    </row>
    <row r="29" spans="1:16" x14ac:dyDescent="0.15">
      <c r="A29" s="46" t="s">
        <v>20</v>
      </c>
      <c r="B29" s="50" t="s">
        <v>75</v>
      </c>
      <c r="C29" s="50"/>
      <c r="D29" s="50"/>
      <c r="E29" s="50"/>
      <c r="F29" s="50"/>
      <c r="G29" s="50"/>
      <c r="H29" s="50"/>
      <c r="I29" s="50"/>
      <c r="J29" s="81">
        <v>120</v>
      </c>
      <c r="K29" s="81"/>
      <c r="L29" s="99">
        <f>SUMIF('Форма № 1'!N33:P34,"=120",'Форма № 1'!Q33:S34)</f>
        <v>0</v>
      </c>
      <c r="M29" s="99"/>
      <c r="N29" s="99"/>
      <c r="O29" s="77"/>
      <c r="P29" s="77"/>
    </row>
    <row r="30" spans="1:16" ht="27" customHeight="1" x14ac:dyDescent="0.15">
      <c r="A30" s="46" t="s">
        <v>21</v>
      </c>
      <c r="B30" s="50" t="s">
        <v>76</v>
      </c>
      <c r="C30" s="50"/>
      <c r="D30" s="50"/>
      <c r="E30" s="50"/>
      <c r="F30" s="50"/>
      <c r="G30" s="50"/>
      <c r="H30" s="50"/>
      <c r="I30" s="50"/>
      <c r="J30" s="81">
        <v>130</v>
      </c>
      <c r="K30" s="81"/>
      <c r="L30" s="112">
        <f>SUM(L32:N34)</f>
        <v>0</v>
      </c>
      <c r="M30" s="112"/>
      <c r="N30" s="112"/>
      <c r="O30" s="77"/>
      <c r="P30" s="77"/>
    </row>
    <row r="31" spans="1:16" x14ac:dyDescent="0.15">
      <c r="A31" s="45"/>
      <c r="B31" s="72" t="s">
        <v>30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3"/>
    </row>
    <row r="32" spans="1:16" ht="27" customHeight="1" x14ac:dyDescent="0.15">
      <c r="A32" s="46" t="s">
        <v>31</v>
      </c>
      <c r="B32" s="50" t="s">
        <v>77</v>
      </c>
      <c r="C32" s="50"/>
      <c r="D32" s="50"/>
      <c r="E32" s="50"/>
      <c r="F32" s="50"/>
      <c r="G32" s="50"/>
      <c r="H32" s="50"/>
      <c r="I32" s="50"/>
      <c r="J32" s="81">
        <v>140</v>
      </c>
      <c r="K32" s="81"/>
      <c r="L32" s="99">
        <f>SUMIF('Форма № 1'!N33:P34,"=140",'Форма № 1'!Q33:S34)</f>
        <v>0</v>
      </c>
      <c r="M32" s="99"/>
      <c r="N32" s="99"/>
      <c r="O32" s="77"/>
      <c r="P32" s="77"/>
    </row>
    <row r="33" spans="1:16" ht="39" customHeight="1" x14ac:dyDescent="0.15">
      <c r="A33" s="46" t="s">
        <v>32</v>
      </c>
      <c r="B33" s="50" t="s">
        <v>45</v>
      </c>
      <c r="C33" s="50"/>
      <c r="D33" s="50"/>
      <c r="E33" s="50"/>
      <c r="F33" s="50"/>
      <c r="G33" s="50"/>
      <c r="H33" s="50"/>
      <c r="I33" s="50"/>
      <c r="J33" s="81">
        <v>150</v>
      </c>
      <c r="K33" s="81"/>
      <c r="L33" s="99">
        <f>SUMIF('Форма № 1'!N33:P34,"=150",'Форма № 1'!Q33:S34)</f>
        <v>0</v>
      </c>
      <c r="M33" s="99"/>
      <c r="N33" s="99"/>
      <c r="O33" s="77"/>
      <c r="P33" s="77"/>
    </row>
    <row r="34" spans="1:16" ht="12.75" customHeight="1" x14ac:dyDescent="0.15">
      <c r="A34" s="46" t="s">
        <v>78</v>
      </c>
      <c r="B34" s="71" t="s">
        <v>79</v>
      </c>
      <c r="C34" s="72"/>
      <c r="D34" s="72"/>
      <c r="E34" s="72"/>
      <c r="F34" s="72"/>
      <c r="G34" s="72"/>
      <c r="H34" s="72"/>
      <c r="I34" s="73"/>
      <c r="J34" s="113">
        <v>160</v>
      </c>
      <c r="K34" s="114"/>
      <c r="L34" s="115">
        <f>SUMIF('Форма № 1'!N33:P34,"=160",'Форма № 1'!Q33:S34)</f>
        <v>0</v>
      </c>
      <c r="M34" s="116"/>
      <c r="N34" s="117"/>
      <c r="O34" s="74"/>
      <c r="P34" s="76"/>
    </row>
    <row r="35" spans="1:16" ht="27" customHeight="1" x14ac:dyDescent="0.15">
      <c r="A35" s="46" t="s">
        <v>22</v>
      </c>
      <c r="B35" s="50" t="s">
        <v>80</v>
      </c>
      <c r="C35" s="50"/>
      <c r="D35" s="50"/>
      <c r="E35" s="50"/>
      <c r="F35" s="50"/>
      <c r="G35" s="50"/>
      <c r="H35" s="50"/>
      <c r="I35" s="50"/>
      <c r="J35" s="81">
        <v>170</v>
      </c>
      <c r="K35" s="81"/>
      <c r="L35" s="115">
        <f>SUMIF('Форма № 1'!N33:P34,"=170",'Форма № 1'!Q33:S34)</f>
        <v>7100</v>
      </c>
      <c r="M35" s="116"/>
      <c r="N35" s="117"/>
      <c r="O35" s="77"/>
      <c r="P35" s="77"/>
    </row>
    <row r="36" spans="1:16" x14ac:dyDescent="0.15">
      <c r="A36" s="44" t="s">
        <v>39</v>
      </c>
      <c r="B36" s="109" t="s">
        <v>81</v>
      </c>
      <c r="C36" s="50"/>
      <c r="D36" s="50"/>
      <c r="E36" s="50"/>
      <c r="F36" s="50"/>
      <c r="G36" s="50"/>
      <c r="H36" s="50"/>
      <c r="I36" s="50"/>
      <c r="J36" s="110">
        <v>180</v>
      </c>
      <c r="K36" s="110"/>
      <c r="L36" s="111">
        <f>SUM(L38,L40:N46)</f>
        <v>11900</v>
      </c>
      <c r="M36" s="111"/>
      <c r="N36" s="111"/>
      <c r="O36" s="77"/>
      <c r="P36" s="77"/>
    </row>
    <row r="37" spans="1:16" x14ac:dyDescent="0.15">
      <c r="A37" s="45"/>
      <c r="B37" s="72" t="s">
        <v>29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3"/>
    </row>
    <row r="38" spans="1:16" x14ac:dyDescent="0.15">
      <c r="A38" s="46" t="s">
        <v>82</v>
      </c>
      <c r="B38" s="50" t="s">
        <v>46</v>
      </c>
      <c r="C38" s="50"/>
      <c r="D38" s="50"/>
      <c r="E38" s="50"/>
      <c r="F38" s="50"/>
      <c r="G38" s="50"/>
      <c r="H38" s="50"/>
      <c r="I38" s="50"/>
      <c r="J38" s="81">
        <v>190</v>
      </c>
      <c r="K38" s="81"/>
      <c r="L38" s="99">
        <f>SUMIF('Форма № 1'!I42:K44,"=190",'Форма № 1'!Z42:AC44)+L39</f>
        <v>2700</v>
      </c>
      <c r="M38" s="99"/>
      <c r="N38" s="99"/>
      <c r="O38" s="77"/>
      <c r="P38" s="77"/>
    </row>
    <row r="39" spans="1:16" ht="27" customHeight="1" x14ac:dyDescent="0.15">
      <c r="A39" s="46" t="s">
        <v>83</v>
      </c>
      <c r="B39" s="50" t="s">
        <v>5</v>
      </c>
      <c r="C39" s="50"/>
      <c r="D39" s="50"/>
      <c r="E39" s="50"/>
      <c r="F39" s="50"/>
      <c r="G39" s="50"/>
      <c r="H39" s="50"/>
      <c r="I39" s="50"/>
      <c r="J39" s="81">
        <v>200</v>
      </c>
      <c r="K39" s="81"/>
      <c r="L39" s="112">
        <f>SUMIF('Форма № 1'!I42:K44,"=200",'Форма № 1'!Z42:AC44)</f>
        <v>0</v>
      </c>
      <c r="M39" s="112"/>
      <c r="N39" s="112"/>
      <c r="O39" s="77"/>
      <c r="P39" s="77"/>
    </row>
    <row r="40" spans="1:16" x14ac:dyDescent="0.15">
      <c r="A40" s="46" t="s">
        <v>84</v>
      </c>
      <c r="B40" s="50" t="s">
        <v>35</v>
      </c>
      <c r="C40" s="50"/>
      <c r="D40" s="50"/>
      <c r="E40" s="50"/>
      <c r="F40" s="50"/>
      <c r="G40" s="50"/>
      <c r="H40" s="50"/>
      <c r="I40" s="50"/>
      <c r="J40" s="81">
        <v>210</v>
      </c>
      <c r="K40" s="81"/>
      <c r="L40" s="99">
        <f>SUMIF('Форма № 1'!I42:K44,"=210",'Форма № 1'!Z42:AC44)</f>
        <v>0</v>
      </c>
      <c r="M40" s="99"/>
      <c r="N40" s="99"/>
      <c r="O40" s="77"/>
      <c r="P40" s="77"/>
    </row>
    <row r="41" spans="1:16" ht="27.75" customHeight="1" x14ac:dyDescent="0.15">
      <c r="A41" s="46" t="s">
        <v>85</v>
      </c>
      <c r="B41" s="50" t="s">
        <v>33</v>
      </c>
      <c r="C41" s="50"/>
      <c r="D41" s="50"/>
      <c r="E41" s="50"/>
      <c r="F41" s="50"/>
      <c r="G41" s="50"/>
      <c r="H41" s="50"/>
      <c r="I41" s="50"/>
      <c r="J41" s="81">
        <v>220</v>
      </c>
      <c r="K41" s="81"/>
      <c r="L41" s="99">
        <f>SUMIF('Форма № 1'!I42:K44,"=220",'Форма № 1'!Z42:AC44)</f>
        <v>0</v>
      </c>
      <c r="M41" s="99"/>
      <c r="N41" s="99"/>
      <c r="O41" s="77"/>
      <c r="P41" s="77"/>
    </row>
    <row r="42" spans="1:16" ht="27" customHeight="1" x14ac:dyDescent="0.15">
      <c r="A42" s="46" t="s">
        <v>86</v>
      </c>
      <c r="B42" s="50" t="s">
        <v>34</v>
      </c>
      <c r="C42" s="50"/>
      <c r="D42" s="50"/>
      <c r="E42" s="50"/>
      <c r="F42" s="50"/>
      <c r="G42" s="50"/>
      <c r="H42" s="50"/>
      <c r="I42" s="50"/>
      <c r="J42" s="81">
        <v>230</v>
      </c>
      <c r="K42" s="81"/>
      <c r="L42" s="99">
        <f>SUMIF('Форма № 1'!I42:K44,"=230",'Форма № 1'!Z42:AC44)</f>
        <v>9200</v>
      </c>
      <c r="M42" s="99"/>
      <c r="N42" s="99"/>
      <c r="O42" s="77"/>
      <c r="P42" s="77"/>
    </row>
    <row r="43" spans="1:16" x14ac:dyDescent="0.15">
      <c r="A43" s="46" t="s">
        <v>87</v>
      </c>
      <c r="B43" s="50" t="s">
        <v>8</v>
      </c>
      <c r="C43" s="50"/>
      <c r="D43" s="50"/>
      <c r="E43" s="50"/>
      <c r="F43" s="50"/>
      <c r="G43" s="50"/>
      <c r="H43" s="50"/>
      <c r="I43" s="50"/>
      <c r="J43" s="81">
        <v>240</v>
      </c>
      <c r="K43" s="81"/>
      <c r="L43" s="99">
        <f>SUMIF('Форма № 1'!I42:K44,"=240",'Форма № 1'!Z42:AC44)</f>
        <v>0</v>
      </c>
      <c r="M43" s="99"/>
      <c r="N43" s="99"/>
      <c r="O43" s="77"/>
      <c r="P43" s="77"/>
    </row>
    <row r="44" spans="1:16" ht="27" customHeight="1" x14ac:dyDescent="0.15">
      <c r="A44" s="46" t="s">
        <v>88</v>
      </c>
      <c r="B44" s="50" t="s">
        <v>9</v>
      </c>
      <c r="C44" s="50"/>
      <c r="D44" s="50"/>
      <c r="E44" s="50"/>
      <c r="F44" s="50"/>
      <c r="G44" s="50"/>
      <c r="H44" s="50"/>
      <c r="I44" s="50"/>
      <c r="J44" s="81">
        <v>250</v>
      </c>
      <c r="K44" s="81"/>
      <c r="L44" s="99">
        <f>SUMIF('Форма № 1'!I42:K44,"=250",'Форма № 1'!Z42:AC44)</f>
        <v>0</v>
      </c>
      <c r="M44" s="99"/>
      <c r="N44" s="99"/>
      <c r="O44" s="77"/>
      <c r="P44" s="77"/>
    </row>
    <row r="45" spans="1:16" ht="27" customHeight="1" x14ac:dyDescent="0.15">
      <c r="A45" s="46" t="s">
        <v>89</v>
      </c>
      <c r="B45" s="50" t="s">
        <v>91</v>
      </c>
      <c r="C45" s="50"/>
      <c r="D45" s="50"/>
      <c r="E45" s="50"/>
      <c r="F45" s="50"/>
      <c r="G45" s="50"/>
      <c r="H45" s="50"/>
      <c r="I45" s="50"/>
      <c r="J45" s="81">
        <v>260</v>
      </c>
      <c r="K45" s="81"/>
      <c r="L45" s="99">
        <f>SUMIF('Форма № 1'!I42:K44,"=260",'Форма № 1'!Z42:AC44)</f>
        <v>0</v>
      </c>
      <c r="M45" s="99"/>
      <c r="N45" s="99"/>
      <c r="O45" s="77"/>
      <c r="P45" s="77"/>
    </row>
    <row r="46" spans="1:16" ht="27" customHeight="1" x14ac:dyDescent="0.15">
      <c r="A46" s="46" t="s">
        <v>90</v>
      </c>
      <c r="B46" s="50" t="s">
        <v>92</v>
      </c>
      <c r="C46" s="50"/>
      <c r="D46" s="50"/>
      <c r="E46" s="50"/>
      <c r="F46" s="50"/>
      <c r="G46" s="50"/>
      <c r="H46" s="50"/>
      <c r="I46" s="50"/>
      <c r="J46" s="81">
        <v>270</v>
      </c>
      <c r="K46" s="81"/>
      <c r="L46" s="99">
        <f>SUMIF('Форма № 1'!I42:K44,"=270",'Форма № 1'!Z42:AC44)</f>
        <v>0</v>
      </c>
      <c r="M46" s="99"/>
      <c r="N46" s="99"/>
      <c r="O46" s="77"/>
      <c r="P46" s="77"/>
    </row>
    <row r="47" spans="1:16" ht="39" customHeight="1" x14ac:dyDescent="0.15">
      <c r="A47" s="44" t="s">
        <v>40</v>
      </c>
      <c r="B47" s="109" t="s">
        <v>47</v>
      </c>
      <c r="C47" s="109"/>
      <c r="D47" s="109"/>
      <c r="E47" s="109"/>
      <c r="F47" s="109"/>
      <c r="G47" s="109"/>
      <c r="H47" s="109"/>
      <c r="I47" s="109"/>
      <c r="J47" s="110">
        <v>280</v>
      </c>
      <c r="K47" s="110"/>
      <c r="L47" s="111">
        <f>SUMIF('Форма № 1'!I42:K44,"=280",'Форма № 1'!Z42:AC44)</f>
        <v>0</v>
      </c>
      <c r="M47" s="111"/>
      <c r="N47" s="111"/>
      <c r="O47" s="77"/>
      <c r="P47" s="77"/>
    </row>
    <row r="48" spans="1:16" ht="27" customHeight="1" x14ac:dyDescent="0.15">
      <c r="A48" s="44" t="s">
        <v>41</v>
      </c>
      <c r="B48" s="50" t="s">
        <v>101</v>
      </c>
      <c r="C48" s="50"/>
      <c r="D48" s="50"/>
      <c r="E48" s="50"/>
      <c r="F48" s="50"/>
      <c r="G48" s="50"/>
      <c r="H48" s="50"/>
      <c r="I48" s="50"/>
      <c r="J48" s="110">
        <v>290</v>
      </c>
      <c r="K48" s="110"/>
      <c r="L48" s="111">
        <f>L14-L27-L36-L47</f>
        <v>0</v>
      </c>
      <c r="M48" s="111"/>
      <c r="N48" s="111"/>
      <c r="O48" s="77"/>
      <c r="P48" s="77"/>
    </row>
    <row r="49" spans="1:16" ht="60.75" customHeight="1" x14ac:dyDescent="0.15">
      <c r="A49" s="103" t="s">
        <v>0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1:16" ht="16" x14ac:dyDescent="0.2">
      <c r="A50" s="104"/>
      <c r="B50" s="104"/>
      <c r="C50" s="104"/>
      <c r="D50" s="104"/>
      <c r="E50" s="104"/>
      <c r="F50" s="104"/>
      <c r="G50" s="104"/>
      <c r="H50" s="29"/>
      <c r="I50" s="29"/>
      <c r="J50" s="29"/>
      <c r="K50" s="29"/>
      <c r="L50" s="29"/>
      <c r="M50" s="29"/>
      <c r="N50" s="29"/>
      <c r="O50" s="29"/>
      <c r="P50" s="29"/>
    </row>
    <row r="51" spans="1:16" ht="34.5" customHeight="1" x14ac:dyDescent="0.2">
      <c r="A51" s="105" t="s">
        <v>117</v>
      </c>
      <c r="B51" s="105"/>
      <c r="C51" s="105"/>
      <c r="D51" s="105"/>
      <c r="E51" s="105"/>
      <c r="F51" s="105"/>
      <c r="G51" s="105"/>
      <c r="H51" s="34"/>
      <c r="I51" s="34"/>
      <c r="J51" s="30"/>
      <c r="K51" s="30"/>
      <c r="L51" s="106" t="s">
        <v>116</v>
      </c>
      <c r="M51" s="107"/>
      <c r="N51" s="107"/>
      <c r="O51" s="107"/>
      <c r="P51" s="107"/>
    </row>
    <row r="52" spans="1:16" ht="12.75" customHeight="1" x14ac:dyDescent="0.2">
      <c r="A52" s="19"/>
      <c r="B52" s="16"/>
      <c r="C52" s="17"/>
      <c r="D52" s="16"/>
      <c r="E52" s="17"/>
      <c r="F52" s="4"/>
      <c r="G52" s="17"/>
      <c r="H52" s="36"/>
      <c r="J52" s="108" t="s">
        <v>69</v>
      </c>
      <c r="K52" s="108"/>
      <c r="L52" s="108"/>
      <c r="M52" s="108"/>
      <c r="N52" s="108"/>
      <c r="O52" s="108"/>
      <c r="P52" s="108"/>
    </row>
    <row r="53" spans="1:16" ht="14" x14ac:dyDescent="0.15">
      <c r="I53" s="47" t="s">
        <v>93</v>
      </c>
    </row>
  </sheetData>
  <mergeCells count="146">
    <mergeCell ref="A1:P1"/>
    <mergeCell ref="A5:P5"/>
    <mergeCell ref="A10:P10"/>
    <mergeCell ref="A11:P11"/>
    <mergeCell ref="A12:I12"/>
    <mergeCell ref="J12:K12"/>
    <mergeCell ref="L12:N12"/>
    <mergeCell ref="O12:P12"/>
    <mergeCell ref="D2:H2"/>
    <mergeCell ref="A3:P3"/>
    <mergeCell ref="A4:P4"/>
    <mergeCell ref="A6:P6"/>
    <mergeCell ref="A7:P7"/>
    <mergeCell ref="B15:P15"/>
    <mergeCell ref="B16:I16"/>
    <mergeCell ref="J16:K16"/>
    <mergeCell ref="L16:N16"/>
    <mergeCell ref="O16:P16"/>
    <mergeCell ref="B17:P17"/>
    <mergeCell ref="A13:I13"/>
    <mergeCell ref="J13:K13"/>
    <mergeCell ref="L13:N13"/>
    <mergeCell ref="O13:P13"/>
    <mergeCell ref="B14:I14"/>
    <mergeCell ref="J14:K14"/>
    <mergeCell ref="L14:N14"/>
    <mergeCell ref="O14:P14"/>
    <mergeCell ref="B21:I21"/>
    <mergeCell ref="J21:K21"/>
    <mergeCell ref="L21:N21"/>
    <mergeCell ref="O21:P21"/>
    <mergeCell ref="B22:I22"/>
    <mergeCell ref="J22:K22"/>
    <mergeCell ref="L22:N22"/>
    <mergeCell ref="O22:P22"/>
    <mergeCell ref="B18:I18"/>
    <mergeCell ref="J18:K18"/>
    <mergeCell ref="L18:N18"/>
    <mergeCell ref="O18:P18"/>
    <mergeCell ref="B20:I20"/>
    <mergeCell ref="J20:K20"/>
    <mergeCell ref="L20:N20"/>
    <mergeCell ref="O20:P20"/>
    <mergeCell ref="B26:I26"/>
    <mergeCell ref="J26:K26"/>
    <mergeCell ref="L26:N26"/>
    <mergeCell ref="O26:P26"/>
    <mergeCell ref="B27:I27"/>
    <mergeCell ref="J27:K27"/>
    <mergeCell ref="L27:N27"/>
    <mergeCell ref="O27:P27"/>
    <mergeCell ref="B23:P23"/>
    <mergeCell ref="B24:I24"/>
    <mergeCell ref="J24:K24"/>
    <mergeCell ref="L24:N24"/>
    <mergeCell ref="O24:P24"/>
    <mergeCell ref="B25:I25"/>
    <mergeCell ref="J25:K25"/>
    <mergeCell ref="L25:N25"/>
    <mergeCell ref="O25:P25"/>
    <mergeCell ref="B28:P28"/>
    <mergeCell ref="B29:I29"/>
    <mergeCell ref="J29:K29"/>
    <mergeCell ref="L29:N29"/>
    <mergeCell ref="O29:P29"/>
    <mergeCell ref="B30:I30"/>
    <mergeCell ref="J30:K30"/>
    <mergeCell ref="L30:N30"/>
    <mergeCell ref="O30:P30"/>
    <mergeCell ref="B33:I33"/>
    <mergeCell ref="J33:K33"/>
    <mergeCell ref="L33:N33"/>
    <mergeCell ref="O33:P33"/>
    <mergeCell ref="B31:P31"/>
    <mergeCell ref="B32:I32"/>
    <mergeCell ref="J32:K32"/>
    <mergeCell ref="L32:N32"/>
    <mergeCell ref="O32:P32"/>
    <mergeCell ref="B36:I36"/>
    <mergeCell ref="J36:K36"/>
    <mergeCell ref="L36:N36"/>
    <mergeCell ref="O36:P36"/>
    <mergeCell ref="B34:I34"/>
    <mergeCell ref="J34:K34"/>
    <mergeCell ref="L34:N34"/>
    <mergeCell ref="O34:P34"/>
    <mergeCell ref="B35:I35"/>
    <mergeCell ref="J35:K35"/>
    <mergeCell ref="L35:N35"/>
    <mergeCell ref="O35:P35"/>
    <mergeCell ref="B37:P37"/>
    <mergeCell ref="B38:I38"/>
    <mergeCell ref="J38:K38"/>
    <mergeCell ref="L38:N38"/>
    <mergeCell ref="O38:P38"/>
    <mergeCell ref="B39:I39"/>
    <mergeCell ref="J39:K39"/>
    <mergeCell ref="L39:N39"/>
    <mergeCell ref="O39:P39"/>
    <mergeCell ref="J43:K43"/>
    <mergeCell ref="L43:N43"/>
    <mergeCell ref="O43:P43"/>
    <mergeCell ref="B40:I40"/>
    <mergeCell ref="J40:K40"/>
    <mergeCell ref="L40:N40"/>
    <mergeCell ref="O40:P40"/>
    <mergeCell ref="B41:I41"/>
    <mergeCell ref="J41:K41"/>
    <mergeCell ref="L41:N41"/>
    <mergeCell ref="O41:P41"/>
    <mergeCell ref="A50:G50"/>
    <mergeCell ref="A51:G51"/>
    <mergeCell ref="L51:P51"/>
    <mergeCell ref="J52:P52"/>
    <mergeCell ref="B47:I47"/>
    <mergeCell ref="J47:K47"/>
    <mergeCell ref="L47:N47"/>
    <mergeCell ref="O47:P47"/>
    <mergeCell ref="B48:I48"/>
    <mergeCell ref="J48:K48"/>
    <mergeCell ref="L48:N48"/>
    <mergeCell ref="O48:P48"/>
    <mergeCell ref="L45:N45"/>
    <mergeCell ref="O45:P45"/>
    <mergeCell ref="A8:P8"/>
    <mergeCell ref="A9:P9"/>
    <mergeCell ref="B19:I19"/>
    <mergeCell ref="J19:K19"/>
    <mergeCell ref="L19:N19"/>
    <mergeCell ref="O19:P19"/>
    <mergeCell ref="A49:P49"/>
    <mergeCell ref="B44:I44"/>
    <mergeCell ref="J44:K44"/>
    <mergeCell ref="L44:N44"/>
    <mergeCell ref="O44:P44"/>
    <mergeCell ref="B46:I46"/>
    <mergeCell ref="J46:K46"/>
    <mergeCell ref="L46:N46"/>
    <mergeCell ref="O46:P46"/>
    <mergeCell ref="B45:I45"/>
    <mergeCell ref="J45:K45"/>
    <mergeCell ref="B42:I42"/>
    <mergeCell ref="J42:K42"/>
    <mergeCell ref="L42:N42"/>
    <mergeCell ref="O42:P42"/>
    <mergeCell ref="B43:I43"/>
  </mergeCells>
  <phoneticPr fontId="24" type="noConversion"/>
  <pageMargins left="0.59" right="0.43999999999999995" top="0.75000000000000011" bottom="0.66" header="0.30000000000000004" footer="0.30000000000000004"/>
  <pageSetup scale="95" fitToHeight="2" orientation="portrait" horizontalDpi="300" verticalDpi="300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№ 1</vt:lpstr>
      <vt:lpstr>Форма № 6</vt:lpstr>
    </vt:vector>
  </TitlesOfParts>
  <Company>CROC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пользователь Microsoft Office</cp:lastModifiedBy>
  <cp:lastPrinted>2016-10-10T12:26:30Z</cp:lastPrinted>
  <dcterms:created xsi:type="dcterms:W3CDTF">2004-08-25T13:28:49Z</dcterms:created>
  <dcterms:modified xsi:type="dcterms:W3CDTF">2016-10-10T13:11:01Z</dcterms:modified>
</cp:coreProperties>
</file>